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202300"/>
  <mc:AlternateContent xmlns:mc="http://schemas.openxmlformats.org/markup-compatibility/2006">
    <mc:Choice Requires="x15">
      <x15ac:absPath xmlns:x15ac="http://schemas.microsoft.com/office/spreadsheetml/2010/11/ac" url="/Users/sunmibabalola/Documents/"/>
    </mc:Choice>
  </mc:AlternateContent>
  <xr:revisionPtr revIDLastSave="0" documentId="8_{5E8C6559-E451-B343-B729-F20DB270521D}" xr6:coauthVersionLast="47" xr6:coauthVersionMax="47" xr10:uidLastSave="{00000000-0000-0000-0000-000000000000}"/>
  <bookViews>
    <workbookView xWindow="0" yWindow="500" windowWidth="22900" windowHeight="14840" tabRatio="923" xr2:uid="{CB1D137C-78F7-413F-91CD-C7B31C2DA6E3}"/>
  </bookViews>
  <sheets>
    <sheet name="Home Page" sheetId="1" r:id="rId1"/>
    <sheet name="Buildings &amp; Operations" sheetId="4" r:id="rId2"/>
    <sheet name="Vehicles &amp; Business Travel" sheetId="12" r:id="rId3"/>
    <sheet name="Supply Chain" sheetId="14" r:id="rId4"/>
    <sheet name="Waste &amp; Water" sheetId="17" r:id="rId5"/>
    <sheet name="Commuting and Homeworking" sheetId="18" r:id="rId6"/>
    <sheet name="Summary Data" sheetId="19" r:id="rId7"/>
  </sheets>
  <externalReferences>
    <externalReference r:id="rId8"/>
    <externalReference r:id="rId9"/>
    <externalReference r:id="rId10"/>
    <externalReference r:id="rId11"/>
  </externalReferences>
  <definedNames>
    <definedName name="Buildingsownership">[1]Lists!$O$4:$O$9</definedName>
    <definedName name="Ease" localSheetId="5">[2]Lists!$D$4:$D$10</definedName>
    <definedName name="Ease" localSheetId="4">[2]Lists!$D$4:$D$10</definedName>
    <definedName name="Ease">[1]Lists!$D$4:$D$10</definedName>
    <definedName name="Methdologytier2">[3]Lists!$B$16</definedName>
    <definedName name="Methodologyall" localSheetId="5">[2]Lists!$B$4:$B$6</definedName>
    <definedName name="Methodologyall" localSheetId="4">[2]Lists!$B$4:$B$6</definedName>
    <definedName name="Methodologyall">[1]Lists!$B$4:$B$6</definedName>
    <definedName name="Methodologytier" localSheetId="5">[2]Lists!$BA$4:$BC$29</definedName>
    <definedName name="Methodologytier" localSheetId="4">[2]Lists!$BA$4:$BC$29</definedName>
    <definedName name="Methodologytier">[1]Lists!$BA$4:$BC$29</definedName>
    <definedName name="Methodologytier23">[3]Lists!$B$19:$B$20</definedName>
    <definedName name="Methodologytier3">[1]Lists!$B$23</definedName>
    <definedName name="Organisations">[4]Lists!$G$20:$G$88</definedName>
    <definedName name="OrgType">[4]Lists!$G$4:$G$10</definedName>
    <definedName name="Regions">[4]Lists!$G$13:$G$17</definedName>
    <definedName name="Reportingyear">[4]Lists!$I$4:$I$5</definedName>
    <definedName name="RSD">[1]Lists!$C$4:$C$15</definedName>
    <definedName name="SICProductCategories">[1]Lists!$AU$3:$AU$112</definedName>
    <definedName name="SICProductCodeLookup">[1]Lists!$AU$3:$AW$112</definedName>
    <definedName name="SupplyChain_Tier2RSD">[1]Lists!$B$27:$B$29</definedName>
    <definedName name="Wasteunits" localSheetId="5">[2]Lists!$X$4:$X$5</definedName>
    <definedName name="Wasteunits" localSheetId="4">[2]Lists!$X$4:$X$5</definedName>
    <definedName name="Wasteunits">[1]Lists!$X$4:$X$5</definedName>
    <definedName name="Yesno" localSheetId="5">[4]Lists!$E$4:$E$5</definedName>
    <definedName name="Yesno" localSheetId="4">[4]Lists!$E$4:$E$5</definedName>
    <definedName name="Yesno">[1]Lists!$E$4:$E$5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C11" i="19" s="1"/>
  <c r="C10" i="19" s="1"/>
  <c r="C44" i="19" s="1"/>
  <c r="G34" i="12"/>
  <c r="G33" i="12"/>
  <c r="G32" i="12"/>
  <c r="H16" i="19" s="1"/>
  <c r="G31" i="12"/>
  <c r="F17" i="18"/>
  <c r="F16" i="18"/>
  <c r="F13" i="18"/>
  <c r="F10" i="18"/>
  <c r="F9" i="18"/>
  <c r="F8" i="18"/>
  <c r="F7" i="18"/>
  <c r="F6" i="18"/>
  <c r="F19" i="18" s="1"/>
  <c r="C31" i="12"/>
  <c r="C21" i="4"/>
  <c r="I22" i="18"/>
  <c r="L22" i="18" s="1"/>
  <c r="I41" i="17"/>
  <c r="I39" i="17"/>
  <c r="P38" i="17" s="1"/>
  <c r="C18" i="19" s="1"/>
  <c r="J36" i="17"/>
  <c r="H36" i="17"/>
  <c r="F36" i="17"/>
  <c r="D36" i="17"/>
  <c r="J33" i="17"/>
  <c r="F33" i="17"/>
  <c r="D33" i="17"/>
  <c r="C33" i="17"/>
  <c r="J30" i="17"/>
  <c r="F30" i="17"/>
  <c r="D30" i="17"/>
  <c r="C30" i="17"/>
  <c r="J27" i="17"/>
  <c r="F27" i="17"/>
  <c r="C27" i="17"/>
  <c r="J24" i="17"/>
  <c r="F24" i="17"/>
  <c r="L21" i="17"/>
  <c r="J21" i="17"/>
  <c r="H21" i="17"/>
  <c r="F21" i="17"/>
  <c r="J18" i="17"/>
  <c r="F18" i="17"/>
  <c r="J15" i="17"/>
  <c r="F15" i="17"/>
  <c r="D15" i="17"/>
  <c r="J12" i="17"/>
  <c r="F12" i="17"/>
  <c r="D12" i="17"/>
  <c r="C12" i="17"/>
  <c r="J9" i="17"/>
  <c r="H9" i="17"/>
  <c r="F9" i="17"/>
  <c r="D9" i="17"/>
  <c r="F6" i="17"/>
  <c r="D6" i="17"/>
  <c r="C6" i="17"/>
  <c r="P34" i="17" s="1"/>
  <c r="C17" i="19" s="1"/>
  <c r="G116" i="14"/>
  <c r="I116" i="14" s="1"/>
  <c r="U375" i="14"/>
  <c r="T375" i="14"/>
  <c r="Q375" i="14"/>
  <c r="K375" i="14"/>
  <c r="I375" i="14"/>
  <c r="C375" i="14"/>
  <c r="B375" i="14"/>
  <c r="U374" i="14"/>
  <c r="T374" i="14"/>
  <c r="Q374" i="14"/>
  <c r="K374" i="14"/>
  <c r="I374" i="14"/>
  <c r="C374" i="14"/>
  <c r="B374" i="14"/>
  <c r="U373" i="14"/>
  <c r="T373" i="14"/>
  <c r="Q373" i="14"/>
  <c r="K373" i="14"/>
  <c r="I373" i="14"/>
  <c r="C373" i="14"/>
  <c r="B373" i="14"/>
  <c r="U372" i="14"/>
  <c r="T372" i="14"/>
  <c r="Q372" i="14"/>
  <c r="K372" i="14"/>
  <c r="I372" i="14"/>
  <c r="C372" i="14"/>
  <c r="B372" i="14"/>
  <c r="U371" i="14"/>
  <c r="T371" i="14"/>
  <c r="Q371" i="14"/>
  <c r="K371" i="14"/>
  <c r="I371" i="14"/>
  <c r="C371" i="14"/>
  <c r="B371" i="14"/>
  <c r="U370" i="14"/>
  <c r="T370" i="14"/>
  <c r="Q370" i="14"/>
  <c r="K370" i="14"/>
  <c r="I370" i="14"/>
  <c r="C370" i="14"/>
  <c r="B370" i="14"/>
  <c r="U369" i="14"/>
  <c r="T369" i="14"/>
  <c r="Q369" i="14"/>
  <c r="K369" i="14"/>
  <c r="I369" i="14"/>
  <c r="C369" i="14"/>
  <c r="B369" i="14"/>
  <c r="U368" i="14"/>
  <c r="T368" i="14"/>
  <c r="Q368" i="14"/>
  <c r="K368" i="14"/>
  <c r="I368" i="14"/>
  <c r="C368" i="14"/>
  <c r="B368" i="14"/>
  <c r="U367" i="14"/>
  <c r="T367" i="14"/>
  <c r="Q367" i="14"/>
  <c r="K367" i="14"/>
  <c r="I367" i="14"/>
  <c r="C367" i="14"/>
  <c r="B367" i="14"/>
  <c r="U366" i="14"/>
  <c r="T366" i="14"/>
  <c r="Q366" i="14"/>
  <c r="K366" i="14"/>
  <c r="I366" i="14"/>
  <c r="C366" i="14"/>
  <c r="B366" i="14"/>
  <c r="U365" i="14"/>
  <c r="T365" i="14"/>
  <c r="Q365" i="14"/>
  <c r="K365" i="14"/>
  <c r="I365" i="14"/>
  <c r="C365" i="14"/>
  <c r="B365" i="14"/>
  <c r="U364" i="14"/>
  <c r="T364" i="14"/>
  <c r="Q364" i="14"/>
  <c r="K364" i="14"/>
  <c r="I364" i="14"/>
  <c r="C364" i="14"/>
  <c r="B364" i="14"/>
  <c r="U363" i="14"/>
  <c r="T363" i="14"/>
  <c r="Q363" i="14"/>
  <c r="K363" i="14"/>
  <c r="I363" i="14"/>
  <c r="C363" i="14"/>
  <c r="B363" i="14"/>
  <c r="U362" i="14"/>
  <c r="T362" i="14"/>
  <c r="Q362" i="14"/>
  <c r="K362" i="14"/>
  <c r="I362" i="14"/>
  <c r="C362" i="14"/>
  <c r="B362" i="14"/>
  <c r="U361" i="14"/>
  <c r="T361" i="14"/>
  <c r="Q361" i="14"/>
  <c r="K361" i="14"/>
  <c r="I361" i="14"/>
  <c r="C361" i="14"/>
  <c r="B361" i="14"/>
  <c r="U360" i="14"/>
  <c r="T360" i="14"/>
  <c r="Q360" i="14"/>
  <c r="K360" i="14"/>
  <c r="I360" i="14"/>
  <c r="C360" i="14"/>
  <c r="B360" i="14"/>
  <c r="U359" i="14"/>
  <c r="T359" i="14"/>
  <c r="Q359" i="14"/>
  <c r="K359" i="14"/>
  <c r="I359" i="14"/>
  <c r="C359" i="14"/>
  <c r="B359" i="14"/>
  <c r="U358" i="14"/>
  <c r="T358" i="14"/>
  <c r="Q358" i="14"/>
  <c r="K358" i="14"/>
  <c r="I358" i="14"/>
  <c r="C358" i="14"/>
  <c r="B358" i="14"/>
  <c r="U357" i="14"/>
  <c r="T357" i="14"/>
  <c r="Q357" i="14"/>
  <c r="K357" i="14"/>
  <c r="I357" i="14"/>
  <c r="C357" i="14"/>
  <c r="B357" i="14"/>
  <c r="U356" i="14"/>
  <c r="T356" i="14"/>
  <c r="Q356" i="14"/>
  <c r="K356" i="14"/>
  <c r="I356" i="14"/>
  <c r="C356" i="14"/>
  <c r="B356" i="14"/>
  <c r="U355" i="14"/>
  <c r="T355" i="14"/>
  <c r="Q355" i="14"/>
  <c r="K355" i="14"/>
  <c r="I355" i="14"/>
  <c r="C355" i="14"/>
  <c r="B355" i="14"/>
  <c r="U354" i="14"/>
  <c r="T354" i="14"/>
  <c r="Q354" i="14"/>
  <c r="K354" i="14"/>
  <c r="I354" i="14"/>
  <c r="C354" i="14"/>
  <c r="B354" i="14"/>
  <c r="U353" i="14"/>
  <c r="T353" i="14"/>
  <c r="Q353" i="14"/>
  <c r="K353" i="14"/>
  <c r="I353" i="14"/>
  <c r="C353" i="14"/>
  <c r="B353" i="14"/>
  <c r="U352" i="14"/>
  <c r="T352" i="14"/>
  <c r="Q352" i="14"/>
  <c r="K352" i="14"/>
  <c r="I352" i="14"/>
  <c r="C352" i="14"/>
  <c r="B352" i="14"/>
  <c r="U351" i="14"/>
  <c r="T351" i="14"/>
  <c r="Q351" i="14"/>
  <c r="K351" i="14"/>
  <c r="I351" i="14"/>
  <c r="C351" i="14"/>
  <c r="B351" i="14"/>
  <c r="U350" i="14"/>
  <c r="T350" i="14"/>
  <c r="Q350" i="14"/>
  <c r="K350" i="14"/>
  <c r="I350" i="14"/>
  <c r="C350" i="14"/>
  <c r="B350" i="14"/>
  <c r="U349" i="14"/>
  <c r="T349" i="14"/>
  <c r="Q349" i="14"/>
  <c r="K349" i="14"/>
  <c r="I349" i="14"/>
  <c r="C349" i="14"/>
  <c r="B349" i="14"/>
  <c r="U348" i="14"/>
  <c r="T348" i="14"/>
  <c r="Q348" i="14"/>
  <c r="K348" i="14"/>
  <c r="I348" i="14"/>
  <c r="C348" i="14"/>
  <c r="B348" i="14"/>
  <c r="U347" i="14"/>
  <c r="T347" i="14"/>
  <c r="Q347" i="14"/>
  <c r="K347" i="14"/>
  <c r="I347" i="14"/>
  <c r="C347" i="14"/>
  <c r="B347" i="14"/>
  <c r="U346" i="14"/>
  <c r="T346" i="14"/>
  <c r="Q346" i="14"/>
  <c r="K346" i="14"/>
  <c r="I346" i="14"/>
  <c r="C346" i="14"/>
  <c r="B346" i="14"/>
  <c r="U345" i="14"/>
  <c r="T345" i="14"/>
  <c r="Q345" i="14"/>
  <c r="K345" i="14"/>
  <c r="I345" i="14"/>
  <c r="C345" i="14"/>
  <c r="B345" i="14"/>
  <c r="U344" i="14"/>
  <c r="T344" i="14"/>
  <c r="Q344" i="14"/>
  <c r="K344" i="14"/>
  <c r="I344" i="14"/>
  <c r="C344" i="14"/>
  <c r="B344" i="14"/>
  <c r="U343" i="14"/>
  <c r="T343" i="14"/>
  <c r="Q343" i="14"/>
  <c r="K343" i="14"/>
  <c r="I343" i="14"/>
  <c r="C343" i="14"/>
  <c r="B343" i="14"/>
  <c r="U342" i="14"/>
  <c r="T342" i="14"/>
  <c r="Q342" i="14"/>
  <c r="K342" i="14"/>
  <c r="I342" i="14"/>
  <c r="C342" i="14"/>
  <c r="B342" i="14"/>
  <c r="U341" i="14"/>
  <c r="T341" i="14"/>
  <c r="Q341" i="14"/>
  <c r="K341" i="14"/>
  <c r="I341" i="14"/>
  <c r="C341" i="14"/>
  <c r="B341" i="14"/>
  <c r="U340" i="14"/>
  <c r="T340" i="14"/>
  <c r="Q340" i="14"/>
  <c r="K340" i="14"/>
  <c r="I340" i="14"/>
  <c r="C340" i="14"/>
  <c r="B340" i="14"/>
  <c r="U339" i="14"/>
  <c r="T339" i="14"/>
  <c r="Q339" i="14"/>
  <c r="K339" i="14"/>
  <c r="I339" i="14"/>
  <c r="C339" i="14"/>
  <c r="B339" i="14"/>
  <c r="U338" i="14"/>
  <c r="T338" i="14"/>
  <c r="Q338" i="14"/>
  <c r="K338" i="14"/>
  <c r="I338" i="14"/>
  <c r="C338" i="14"/>
  <c r="B338" i="14"/>
  <c r="U337" i="14"/>
  <c r="T337" i="14"/>
  <c r="Q337" i="14"/>
  <c r="K337" i="14"/>
  <c r="I337" i="14"/>
  <c r="C337" i="14"/>
  <c r="B337" i="14"/>
  <c r="U336" i="14"/>
  <c r="T336" i="14"/>
  <c r="Q336" i="14"/>
  <c r="K336" i="14"/>
  <c r="I336" i="14"/>
  <c r="C336" i="14"/>
  <c r="B336" i="14"/>
  <c r="U335" i="14"/>
  <c r="T335" i="14"/>
  <c r="Q335" i="14"/>
  <c r="K335" i="14"/>
  <c r="I335" i="14"/>
  <c r="C335" i="14"/>
  <c r="B335" i="14"/>
  <c r="U334" i="14"/>
  <c r="T334" i="14"/>
  <c r="Q334" i="14"/>
  <c r="K334" i="14"/>
  <c r="I334" i="14"/>
  <c r="C334" i="14"/>
  <c r="B334" i="14"/>
  <c r="U333" i="14"/>
  <c r="T333" i="14"/>
  <c r="Q333" i="14"/>
  <c r="K333" i="14"/>
  <c r="I333" i="14"/>
  <c r="C333" i="14"/>
  <c r="B333" i="14"/>
  <c r="U332" i="14"/>
  <c r="T332" i="14"/>
  <c r="Q332" i="14"/>
  <c r="K332" i="14"/>
  <c r="I332" i="14"/>
  <c r="C332" i="14"/>
  <c r="B332" i="14"/>
  <c r="U331" i="14"/>
  <c r="T331" i="14"/>
  <c r="Q331" i="14"/>
  <c r="K331" i="14"/>
  <c r="I331" i="14"/>
  <c r="C331" i="14"/>
  <c r="B331" i="14"/>
  <c r="U330" i="14"/>
  <c r="T330" i="14"/>
  <c r="Q330" i="14"/>
  <c r="K330" i="14"/>
  <c r="I330" i="14"/>
  <c r="C330" i="14"/>
  <c r="B330" i="14"/>
  <c r="U329" i="14"/>
  <c r="T329" i="14"/>
  <c r="Q329" i="14"/>
  <c r="K329" i="14"/>
  <c r="I329" i="14"/>
  <c r="C329" i="14"/>
  <c r="B329" i="14"/>
  <c r="U328" i="14"/>
  <c r="T328" i="14"/>
  <c r="Q328" i="14"/>
  <c r="K328" i="14"/>
  <c r="I328" i="14"/>
  <c r="C328" i="14"/>
  <c r="B328" i="14"/>
  <c r="U327" i="14"/>
  <c r="T327" i="14"/>
  <c r="Q327" i="14"/>
  <c r="K327" i="14"/>
  <c r="I327" i="14"/>
  <c r="C327" i="14"/>
  <c r="B327" i="14"/>
  <c r="U326" i="14"/>
  <c r="T326" i="14"/>
  <c r="Q326" i="14"/>
  <c r="K326" i="14"/>
  <c r="I326" i="14"/>
  <c r="C326" i="14"/>
  <c r="B326" i="14"/>
  <c r="U325" i="14"/>
  <c r="T325" i="14"/>
  <c r="Q325" i="14"/>
  <c r="K325" i="14"/>
  <c r="I325" i="14"/>
  <c r="C325" i="14"/>
  <c r="B325" i="14"/>
  <c r="U324" i="14"/>
  <c r="T324" i="14"/>
  <c r="Q324" i="14"/>
  <c r="K324" i="14"/>
  <c r="I324" i="14"/>
  <c r="C324" i="14"/>
  <c r="B324" i="14"/>
  <c r="U323" i="14"/>
  <c r="T323" i="14"/>
  <c r="Q323" i="14"/>
  <c r="K323" i="14"/>
  <c r="I323" i="14"/>
  <c r="C323" i="14"/>
  <c r="B323" i="14"/>
  <c r="U322" i="14"/>
  <c r="T322" i="14"/>
  <c r="Q322" i="14"/>
  <c r="K322" i="14"/>
  <c r="I322" i="14"/>
  <c r="C322" i="14"/>
  <c r="B322" i="14"/>
  <c r="U321" i="14"/>
  <c r="T321" i="14"/>
  <c r="Q321" i="14"/>
  <c r="K321" i="14"/>
  <c r="I321" i="14"/>
  <c r="C321" i="14"/>
  <c r="B321" i="14"/>
  <c r="U320" i="14"/>
  <c r="T320" i="14"/>
  <c r="Q320" i="14"/>
  <c r="K320" i="14"/>
  <c r="I320" i="14"/>
  <c r="C320" i="14"/>
  <c r="B320" i="14"/>
  <c r="U319" i="14"/>
  <c r="T319" i="14"/>
  <c r="Q319" i="14"/>
  <c r="K319" i="14"/>
  <c r="I319" i="14"/>
  <c r="C319" i="14"/>
  <c r="B319" i="14"/>
  <c r="U318" i="14"/>
  <c r="T318" i="14"/>
  <c r="Q318" i="14"/>
  <c r="K318" i="14"/>
  <c r="I318" i="14"/>
  <c r="C318" i="14"/>
  <c r="B318" i="14"/>
  <c r="U317" i="14"/>
  <c r="T317" i="14"/>
  <c r="Q317" i="14"/>
  <c r="K317" i="14"/>
  <c r="I317" i="14"/>
  <c r="C317" i="14"/>
  <c r="B317" i="14"/>
  <c r="U316" i="14"/>
  <c r="T316" i="14"/>
  <c r="Q316" i="14"/>
  <c r="K316" i="14"/>
  <c r="I316" i="14"/>
  <c r="C316" i="14"/>
  <c r="B316" i="14"/>
  <c r="U315" i="14"/>
  <c r="T315" i="14"/>
  <c r="Q315" i="14"/>
  <c r="K315" i="14"/>
  <c r="I315" i="14"/>
  <c r="C315" i="14"/>
  <c r="B315" i="14"/>
  <c r="U314" i="14"/>
  <c r="T314" i="14"/>
  <c r="Q314" i="14"/>
  <c r="K314" i="14"/>
  <c r="I314" i="14"/>
  <c r="C314" i="14"/>
  <c r="B314" i="14"/>
  <c r="U313" i="14"/>
  <c r="T313" i="14"/>
  <c r="Q313" i="14"/>
  <c r="K313" i="14"/>
  <c r="I313" i="14"/>
  <c r="C313" i="14"/>
  <c r="B313" i="14"/>
  <c r="U312" i="14"/>
  <c r="T312" i="14"/>
  <c r="Q312" i="14"/>
  <c r="K312" i="14"/>
  <c r="I312" i="14"/>
  <c r="C312" i="14"/>
  <c r="B312" i="14"/>
  <c r="U311" i="14"/>
  <c r="T311" i="14"/>
  <c r="Q311" i="14"/>
  <c r="K311" i="14"/>
  <c r="I311" i="14"/>
  <c r="C311" i="14"/>
  <c r="B311" i="14"/>
  <c r="U310" i="14"/>
  <c r="T310" i="14"/>
  <c r="Q310" i="14"/>
  <c r="K310" i="14"/>
  <c r="I310" i="14"/>
  <c r="C310" i="14"/>
  <c r="B310" i="14"/>
  <c r="U309" i="14"/>
  <c r="T309" i="14"/>
  <c r="Q309" i="14"/>
  <c r="K309" i="14"/>
  <c r="I309" i="14"/>
  <c r="C309" i="14"/>
  <c r="B309" i="14"/>
  <c r="U308" i="14"/>
  <c r="T308" i="14"/>
  <c r="Q308" i="14"/>
  <c r="K308" i="14"/>
  <c r="I308" i="14"/>
  <c r="C308" i="14"/>
  <c r="B308" i="14"/>
  <c r="U307" i="14"/>
  <c r="T307" i="14"/>
  <c r="Q307" i="14"/>
  <c r="K307" i="14"/>
  <c r="I307" i="14"/>
  <c r="C307" i="14"/>
  <c r="B307" i="14"/>
  <c r="U306" i="14"/>
  <c r="T306" i="14"/>
  <c r="Q306" i="14"/>
  <c r="K306" i="14"/>
  <c r="I306" i="14"/>
  <c r="C306" i="14"/>
  <c r="B306" i="14"/>
  <c r="U305" i="14"/>
  <c r="T305" i="14"/>
  <c r="Q305" i="14"/>
  <c r="K305" i="14"/>
  <c r="I305" i="14"/>
  <c r="C305" i="14"/>
  <c r="B305" i="14"/>
  <c r="U304" i="14"/>
  <c r="T304" i="14"/>
  <c r="Q304" i="14"/>
  <c r="K304" i="14"/>
  <c r="I304" i="14"/>
  <c r="C304" i="14"/>
  <c r="B304" i="14"/>
  <c r="U303" i="14"/>
  <c r="T303" i="14"/>
  <c r="Q303" i="14"/>
  <c r="K303" i="14"/>
  <c r="I303" i="14"/>
  <c r="C303" i="14"/>
  <c r="B303" i="14"/>
  <c r="U302" i="14"/>
  <c r="T302" i="14"/>
  <c r="Q302" i="14"/>
  <c r="K302" i="14"/>
  <c r="I302" i="14"/>
  <c r="C302" i="14"/>
  <c r="B302" i="14"/>
  <c r="U301" i="14"/>
  <c r="T301" i="14"/>
  <c r="Q301" i="14"/>
  <c r="K301" i="14"/>
  <c r="I301" i="14"/>
  <c r="C301" i="14"/>
  <c r="B301" i="14"/>
  <c r="U300" i="14"/>
  <c r="T300" i="14"/>
  <c r="Q300" i="14"/>
  <c r="K300" i="14"/>
  <c r="I300" i="14"/>
  <c r="C300" i="14"/>
  <c r="B300" i="14"/>
  <c r="U299" i="14"/>
  <c r="T299" i="14"/>
  <c r="Q299" i="14"/>
  <c r="K299" i="14"/>
  <c r="I299" i="14"/>
  <c r="C299" i="14"/>
  <c r="B299" i="14"/>
  <c r="U298" i="14"/>
  <c r="T298" i="14"/>
  <c r="Q298" i="14"/>
  <c r="K298" i="14"/>
  <c r="I298" i="14"/>
  <c r="C298" i="14"/>
  <c r="B298" i="14"/>
  <c r="U297" i="14"/>
  <c r="T297" i="14"/>
  <c r="Q297" i="14"/>
  <c r="K297" i="14"/>
  <c r="I297" i="14"/>
  <c r="C297" i="14"/>
  <c r="B297" i="14"/>
  <c r="U296" i="14"/>
  <c r="T296" i="14"/>
  <c r="Q296" i="14"/>
  <c r="K296" i="14"/>
  <c r="I296" i="14"/>
  <c r="C296" i="14"/>
  <c r="B296" i="14"/>
  <c r="U295" i="14"/>
  <c r="T295" i="14"/>
  <c r="Q295" i="14"/>
  <c r="K295" i="14"/>
  <c r="I295" i="14"/>
  <c r="C295" i="14"/>
  <c r="B295" i="14"/>
  <c r="U294" i="14"/>
  <c r="T294" i="14"/>
  <c r="Q294" i="14"/>
  <c r="K294" i="14"/>
  <c r="I294" i="14"/>
  <c r="C294" i="14"/>
  <c r="B294" i="14"/>
  <c r="U293" i="14"/>
  <c r="T293" i="14"/>
  <c r="Q293" i="14"/>
  <c r="K293" i="14"/>
  <c r="I293" i="14"/>
  <c r="C293" i="14"/>
  <c r="B293" i="14"/>
  <c r="U292" i="14"/>
  <c r="T292" i="14"/>
  <c r="Q292" i="14"/>
  <c r="K292" i="14"/>
  <c r="I292" i="14"/>
  <c r="C292" i="14"/>
  <c r="B292" i="14"/>
  <c r="U291" i="14"/>
  <c r="T291" i="14"/>
  <c r="Q291" i="14"/>
  <c r="K291" i="14"/>
  <c r="I291" i="14"/>
  <c r="C291" i="14"/>
  <c r="B291" i="14"/>
  <c r="U290" i="14"/>
  <c r="T290" i="14"/>
  <c r="Q290" i="14"/>
  <c r="K290" i="14"/>
  <c r="I290" i="14"/>
  <c r="C290" i="14"/>
  <c r="B290" i="14"/>
  <c r="U289" i="14"/>
  <c r="T289" i="14"/>
  <c r="Q289" i="14"/>
  <c r="K289" i="14"/>
  <c r="I289" i="14"/>
  <c r="C289" i="14"/>
  <c r="B289" i="14"/>
  <c r="U288" i="14"/>
  <c r="T288" i="14"/>
  <c r="Q288" i="14"/>
  <c r="K288" i="14"/>
  <c r="I288" i="14"/>
  <c r="C288" i="14"/>
  <c r="B288" i="14"/>
  <c r="U287" i="14"/>
  <c r="T287" i="14"/>
  <c r="Q287" i="14"/>
  <c r="K287" i="14"/>
  <c r="I287" i="14"/>
  <c r="C287" i="14"/>
  <c r="B287" i="14"/>
  <c r="U286" i="14"/>
  <c r="T286" i="14"/>
  <c r="Q286" i="14"/>
  <c r="K286" i="14"/>
  <c r="I286" i="14"/>
  <c r="C286" i="14"/>
  <c r="B286" i="14"/>
  <c r="U285" i="14"/>
  <c r="T285" i="14"/>
  <c r="Q285" i="14"/>
  <c r="K285" i="14"/>
  <c r="I285" i="14"/>
  <c r="C285" i="14"/>
  <c r="B285" i="14"/>
  <c r="U284" i="14"/>
  <c r="T284" i="14"/>
  <c r="Q284" i="14"/>
  <c r="K284" i="14"/>
  <c r="I284" i="14"/>
  <c r="C284" i="14"/>
  <c r="B284" i="14"/>
  <c r="U283" i="14"/>
  <c r="T283" i="14"/>
  <c r="Q283" i="14"/>
  <c r="K283" i="14"/>
  <c r="I283" i="14"/>
  <c r="C283" i="14"/>
  <c r="B283" i="14"/>
  <c r="U282" i="14"/>
  <c r="T282" i="14"/>
  <c r="Q282" i="14"/>
  <c r="K282" i="14"/>
  <c r="I282" i="14"/>
  <c r="C282" i="14"/>
  <c r="B282" i="14"/>
  <c r="U281" i="14"/>
  <c r="T281" i="14"/>
  <c r="Q281" i="14"/>
  <c r="K281" i="14"/>
  <c r="I281" i="14"/>
  <c r="C281" i="14"/>
  <c r="B281" i="14"/>
  <c r="U280" i="14"/>
  <c r="T280" i="14"/>
  <c r="Q280" i="14"/>
  <c r="K280" i="14"/>
  <c r="I280" i="14"/>
  <c r="C280" i="14"/>
  <c r="B280" i="14"/>
  <c r="U279" i="14"/>
  <c r="T279" i="14"/>
  <c r="Q279" i="14"/>
  <c r="K279" i="14"/>
  <c r="I279" i="14"/>
  <c r="C279" i="14"/>
  <c r="B279" i="14"/>
  <c r="U278" i="14"/>
  <c r="T278" i="14"/>
  <c r="Q278" i="14"/>
  <c r="K278" i="14"/>
  <c r="I278" i="14"/>
  <c r="C278" i="14"/>
  <c r="B278" i="14"/>
  <c r="U277" i="14"/>
  <c r="T277" i="14"/>
  <c r="Q277" i="14"/>
  <c r="K277" i="14"/>
  <c r="I277" i="14"/>
  <c r="C277" i="14"/>
  <c r="B277" i="14"/>
  <c r="U276" i="14"/>
  <c r="T276" i="14"/>
  <c r="Q276" i="14"/>
  <c r="K276" i="14"/>
  <c r="I276" i="14"/>
  <c r="C276" i="14"/>
  <c r="B276" i="14"/>
  <c r="U275" i="14"/>
  <c r="T275" i="14"/>
  <c r="Q275" i="14"/>
  <c r="K275" i="14"/>
  <c r="I275" i="14"/>
  <c r="C275" i="14"/>
  <c r="B275" i="14"/>
  <c r="U274" i="14"/>
  <c r="T274" i="14"/>
  <c r="Q274" i="14"/>
  <c r="K274" i="14"/>
  <c r="I274" i="14"/>
  <c r="C274" i="14"/>
  <c r="B274" i="14"/>
  <c r="U273" i="14"/>
  <c r="T273" i="14"/>
  <c r="Q273" i="14"/>
  <c r="K273" i="14"/>
  <c r="I273" i="14"/>
  <c r="C273" i="14"/>
  <c r="B273" i="14"/>
  <c r="U272" i="14"/>
  <c r="T272" i="14"/>
  <c r="Q272" i="14"/>
  <c r="K272" i="14"/>
  <c r="I272" i="14"/>
  <c r="C272" i="14"/>
  <c r="B272" i="14"/>
  <c r="U271" i="14"/>
  <c r="T271" i="14"/>
  <c r="Q271" i="14"/>
  <c r="K271" i="14"/>
  <c r="I271" i="14"/>
  <c r="C271" i="14"/>
  <c r="B271" i="14"/>
  <c r="U270" i="14"/>
  <c r="T270" i="14"/>
  <c r="Q270" i="14"/>
  <c r="K270" i="14"/>
  <c r="I270" i="14"/>
  <c r="C270" i="14"/>
  <c r="B270" i="14"/>
  <c r="U269" i="14"/>
  <c r="T269" i="14"/>
  <c r="Q269" i="14"/>
  <c r="K269" i="14"/>
  <c r="I269" i="14"/>
  <c r="C269" i="14"/>
  <c r="B269" i="14"/>
  <c r="U268" i="14"/>
  <c r="T268" i="14"/>
  <c r="Q268" i="14"/>
  <c r="K268" i="14"/>
  <c r="I268" i="14"/>
  <c r="C268" i="14"/>
  <c r="B268" i="14"/>
  <c r="U267" i="14"/>
  <c r="T267" i="14"/>
  <c r="Q267" i="14"/>
  <c r="K267" i="14"/>
  <c r="I267" i="14"/>
  <c r="C267" i="14"/>
  <c r="B267" i="14"/>
  <c r="U266" i="14"/>
  <c r="T266" i="14"/>
  <c r="Q266" i="14"/>
  <c r="K266" i="14"/>
  <c r="I266" i="14"/>
  <c r="C266" i="14"/>
  <c r="B266" i="14"/>
  <c r="U265" i="14"/>
  <c r="T265" i="14"/>
  <c r="Q265" i="14"/>
  <c r="K265" i="14"/>
  <c r="I265" i="14"/>
  <c r="C265" i="14"/>
  <c r="B265" i="14"/>
  <c r="U264" i="14"/>
  <c r="T264" i="14"/>
  <c r="Q264" i="14"/>
  <c r="K264" i="14"/>
  <c r="I264" i="14"/>
  <c r="C264" i="14"/>
  <c r="B264" i="14"/>
  <c r="U263" i="14"/>
  <c r="T263" i="14"/>
  <c r="Q263" i="14"/>
  <c r="K263" i="14"/>
  <c r="I263" i="14"/>
  <c r="C263" i="14"/>
  <c r="B263" i="14"/>
  <c r="U262" i="14"/>
  <c r="T262" i="14"/>
  <c r="Q262" i="14"/>
  <c r="K262" i="14"/>
  <c r="I262" i="14"/>
  <c r="C262" i="14"/>
  <c r="B262" i="14"/>
  <c r="U261" i="14"/>
  <c r="T261" i="14"/>
  <c r="Q261" i="14"/>
  <c r="K261" i="14"/>
  <c r="I261" i="14"/>
  <c r="C261" i="14"/>
  <c r="B261" i="14"/>
  <c r="U260" i="14"/>
  <c r="T260" i="14"/>
  <c r="Q260" i="14"/>
  <c r="K260" i="14"/>
  <c r="I260" i="14"/>
  <c r="C260" i="14"/>
  <c r="B260" i="14"/>
  <c r="U259" i="14"/>
  <c r="T259" i="14"/>
  <c r="Q259" i="14"/>
  <c r="K259" i="14"/>
  <c r="I259" i="14"/>
  <c r="C259" i="14"/>
  <c r="B259" i="14"/>
  <c r="U258" i="14"/>
  <c r="T258" i="14"/>
  <c r="Q258" i="14"/>
  <c r="K258" i="14"/>
  <c r="I258" i="14"/>
  <c r="C258" i="14"/>
  <c r="B258" i="14"/>
  <c r="U257" i="14"/>
  <c r="T257" i="14"/>
  <c r="Q257" i="14"/>
  <c r="K257" i="14"/>
  <c r="I257" i="14"/>
  <c r="C257" i="14"/>
  <c r="B257" i="14"/>
  <c r="U256" i="14"/>
  <c r="T256" i="14"/>
  <c r="Q256" i="14"/>
  <c r="K256" i="14"/>
  <c r="I256" i="14"/>
  <c r="C256" i="14"/>
  <c r="B256" i="14"/>
  <c r="U255" i="14"/>
  <c r="T255" i="14"/>
  <c r="Q255" i="14"/>
  <c r="K255" i="14"/>
  <c r="I255" i="14"/>
  <c r="C255" i="14"/>
  <c r="B255" i="14"/>
  <c r="U254" i="14"/>
  <c r="T254" i="14"/>
  <c r="Q254" i="14"/>
  <c r="K254" i="14"/>
  <c r="I254" i="14"/>
  <c r="C254" i="14"/>
  <c r="B254" i="14"/>
  <c r="U253" i="14"/>
  <c r="T253" i="14"/>
  <c r="Q253" i="14"/>
  <c r="K253" i="14"/>
  <c r="I253" i="14"/>
  <c r="C253" i="14"/>
  <c r="B253" i="14"/>
  <c r="U252" i="14"/>
  <c r="T252" i="14"/>
  <c r="Q252" i="14"/>
  <c r="K252" i="14"/>
  <c r="I252" i="14"/>
  <c r="C252" i="14"/>
  <c r="B252" i="14"/>
  <c r="U251" i="14"/>
  <c r="T251" i="14"/>
  <c r="Q251" i="14"/>
  <c r="K251" i="14"/>
  <c r="I251" i="14"/>
  <c r="C251" i="14"/>
  <c r="B251" i="14"/>
  <c r="U250" i="14"/>
  <c r="T250" i="14"/>
  <c r="Q250" i="14"/>
  <c r="K250" i="14"/>
  <c r="I250" i="14"/>
  <c r="C250" i="14"/>
  <c r="B250" i="14"/>
  <c r="U249" i="14"/>
  <c r="T249" i="14"/>
  <c r="Q249" i="14"/>
  <c r="K249" i="14"/>
  <c r="I249" i="14"/>
  <c r="C249" i="14"/>
  <c r="B249" i="14"/>
  <c r="U248" i="14"/>
  <c r="T248" i="14"/>
  <c r="Q248" i="14"/>
  <c r="K248" i="14"/>
  <c r="I248" i="14"/>
  <c r="C248" i="14"/>
  <c r="B248" i="14"/>
  <c r="U247" i="14"/>
  <c r="T247" i="14"/>
  <c r="Q247" i="14"/>
  <c r="K247" i="14"/>
  <c r="I247" i="14"/>
  <c r="C247" i="14"/>
  <c r="B247" i="14"/>
  <c r="U246" i="14"/>
  <c r="T246" i="14"/>
  <c r="Q246" i="14"/>
  <c r="K246" i="14"/>
  <c r="I246" i="14"/>
  <c r="C246" i="14"/>
  <c r="B246" i="14"/>
  <c r="U245" i="14"/>
  <c r="T245" i="14"/>
  <c r="Q245" i="14"/>
  <c r="K245" i="14"/>
  <c r="I245" i="14"/>
  <c r="C245" i="14"/>
  <c r="B245" i="14"/>
  <c r="U244" i="14"/>
  <c r="T244" i="14"/>
  <c r="Q244" i="14"/>
  <c r="K244" i="14"/>
  <c r="I244" i="14"/>
  <c r="C244" i="14"/>
  <c r="B244" i="14"/>
  <c r="U243" i="14"/>
  <c r="T243" i="14"/>
  <c r="Q243" i="14"/>
  <c r="K243" i="14"/>
  <c r="I243" i="14"/>
  <c r="C243" i="14"/>
  <c r="B243" i="14"/>
  <c r="U242" i="14"/>
  <c r="T242" i="14"/>
  <c r="Q242" i="14"/>
  <c r="K242" i="14"/>
  <c r="I242" i="14"/>
  <c r="C242" i="14"/>
  <c r="B242" i="14"/>
  <c r="U241" i="14"/>
  <c r="T241" i="14"/>
  <c r="Q241" i="14"/>
  <c r="K241" i="14"/>
  <c r="I241" i="14"/>
  <c r="C241" i="14"/>
  <c r="B241" i="14"/>
  <c r="U240" i="14"/>
  <c r="T240" i="14"/>
  <c r="Q240" i="14"/>
  <c r="K240" i="14"/>
  <c r="I240" i="14"/>
  <c r="C240" i="14"/>
  <c r="B240" i="14"/>
  <c r="U239" i="14"/>
  <c r="T239" i="14"/>
  <c r="Q239" i="14"/>
  <c r="K239" i="14"/>
  <c r="I239" i="14"/>
  <c r="C239" i="14"/>
  <c r="B239" i="14"/>
  <c r="U238" i="14"/>
  <c r="T238" i="14"/>
  <c r="Q238" i="14"/>
  <c r="K238" i="14"/>
  <c r="I238" i="14"/>
  <c r="C238" i="14"/>
  <c r="B238" i="14"/>
  <c r="U237" i="14"/>
  <c r="T237" i="14"/>
  <c r="Q237" i="14"/>
  <c r="K237" i="14"/>
  <c r="I237" i="14"/>
  <c r="C237" i="14"/>
  <c r="B237" i="14"/>
  <c r="U236" i="14"/>
  <c r="T236" i="14"/>
  <c r="Q236" i="14"/>
  <c r="K236" i="14"/>
  <c r="I236" i="14"/>
  <c r="C236" i="14"/>
  <c r="B236" i="14"/>
  <c r="U235" i="14"/>
  <c r="T235" i="14"/>
  <c r="Q235" i="14"/>
  <c r="K235" i="14"/>
  <c r="I235" i="14"/>
  <c r="C235" i="14"/>
  <c r="B235" i="14"/>
  <c r="U234" i="14"/>
  <c r="T234" i="14"/>
  <c r="Q234" i="14"/>
  <c r="K234" i="14"/>
  <c r="I234" i="14"/>
  <c r="C234" i="14"/>
  <c r="B234" i="14"/>
  <c r="U233" i="14"/>
  <c r="T233" i="14"/>
  <c r="Q233" i="14"/>
  <c r="K233" i="14"/>
  <c r="I233" i="14"/>
  <c r="C233" i="14"/>
  <c r="B233" i="14"/>
  <c r="U232" i="14"/>
  <c r="T232" i="14"/>
  <c r="Q232" i="14"/>
  <c r="K232" i="14"/>
  <c r="I232" i="14"/>
  <c r="C232" i="14"/>
  <c r="B232" i="14"/>
  <c r="U231" i="14"/>
  <c r="T231" i="14"/>
  <c r="Q231" i="14"/>
  <c r="K231" i="14"/>
  <c r="I231" i="14"/>
  <c r="C231" i="14"/>
  <c r="B231" i="14"/>
  <c r="U230" i="14"/>
  <c r="T230" i="14"/>
  <c r="Q230" i="14"/>
  <c r="K230" i="14"/>
  <c r="I230" i="14"/>
  <c r="C230" i="14"/>
  <c r="B230" i="14"/>
  <c r="U229" i="14"/>
  <c r="T229" i="14"/>
  <c r="Q229" i="14"/>
  <c r="K229" i="14"/>
  <c r="I229" i="14"/>
  <c r="C229" i="14"/>
  <c r="B229" i="14"/>
  <c r="U228" i="14"/>
  <c r="T228" i="14"/>
  <c r="Q228" i="14"/>
  <c r="K228" i="14"/>
  <c r="I228" i="14"/>
  <c r="C228" i="14"/>
  <c r="B228" i="14"/>
  <c r="U227" i="14"/>
  <c r="T227" i="14"/>
  <c r="Q227" i="14"/>
  <c r="K227" i="14"/>
  <c r="I227" i="14"/>
  <c r="C227" i="14"/>
  <c r="B227" i="14"/>
  <c r="U226" i="14"/>
  <c r="T226" i="14"/>
  <c r="Q226" i="14"/>
  <c r="K226" i="14"/>
  <c r="I226" i="14"/>
  <c r="C226" i="14"/>
  <c r="B226" i="14"/>
  <c r="U225" i="14"/>
  <c r="T225" i="14"/>
  <c r="Q225" i="14"/>
  <c r="K225" i="14"/>
  <c r="I225" i="14"/>
  <c r="C225" i="14"/>
  <c r="B225" i="14"/>
  <c r="U224" i="14"/>
  <c r="T224" i="14"/>
  <c r="Q224" i="14"/>
  <c r="K224" i="14"/>
  <c r="I224" i="14"/>
  <c r="C224" i="14"/>
  <c r="B224" i="14"/>
  <c r="U223" i="14"/>
  <c r="T223" i="14"/>
  <c r="Q223" i="14"/>
  <c r="K223" i="14"/>
  <c r="I223" i="14"/>
  <c r="C223" i="14"/>
  <c r="B223" i="14"/>
  <c r="U222" i="14"/>
  <c r="T222" i="14"/>
  <c r="Q222" i="14"/>
  <c r="K222" i="14"/>
  <c r="I222" i="14"/>
  <c r="C222" i="14"/>
  <c r="B222" i="14"/>
  <c r="U221" i="14"/>
  <c r="T221" i="14"/>
  <c r="Q221" i="14"/>
  <c r="K221" i="14"/>
  <c r="I221" i="14"/>
  <c r="C221" i="14"/>
  <c r="B221" i="14"/>
  <c r="U220" i="14"/>
  <c r="T220" i="14"/>
  <c r="Q220" i="14"/>
  <c r="K220" i="14"/>
  <c r="I220" i="14"/>
  <c r="C220" i="14"/>
  <c r="B220" i="14"/>
  <c r="U219" i="14"/>
  <c r="T219" i="14"/>
  <c r="Q219" i="14"/>
  <c r="K219" i="14"/>
  <c r="I219" i="14"/>
  <c r="C219" i="14"/>
  <c r="B219" i="14"/>
  <c r="U218" i="14"/>
  <c r="T218" i="14"/>
  <c r="Q218" i="14"/>
  <c r="K218" i="14"/>
  <c r="I218" i="14"/>
  <c r="C218" i="14"/>
  <c r="B218" i="14"/>
  <c r="U217" i="14"/>
  <c r="T217" i="14"/>
  <c r="Q217" i="14"/>
  <c r="K217" i="14"/>
  <c r="I217" i="14"/>
  <c r="C217" i="14"/>
  <c r="B217" i="14"/>
  <c r="U216" i="14"/>
  <c r="T216" i="14"/>
  <c r="Q216" i="14"/>
  <c r="K216" i="14"/>
  <c r="I216" i="14"/>
  <c r="C216" i="14"/>
  <c r="B216" i="14"/>
  <c r="U215" i="14"/>
  <c r="T215" i="14"/>
  <c r="Q215" i="14"/>
  <c r="K215" i="14"/>
  <c r="I215" i="14"/>
  <c r="C215" i="14"/>
  <c r="B215" i="14"/>
  <c r="U214" i="14"/>
  <c r="T214" i="14"/>
  <c r="Q214" i="14"/>
  <c r="K214" i="14"/>
  <c r="I214" i="14"/>
  <c r="C214" i="14"/>
  <c r="B214" i="14"/>
  <c r="U213" i="14"/>
  <c r="T213" i="14"/>
  <c r="Q213" i="14"/>
  <c r="K213" i="14"/>
  <c r="I213" i="14"/>
  <c r="C213" i="14"/>
  <c r="B213" i="14"/>
  <c r="U212" i="14"/>
  <c r="T212" i="14"/>
  <c r="Q212" i="14"/>
  <c r="K212" i="14"/>
  <c r="I212" i="14"/>
  <c r="C212" i="14"/>
  <c r="B212" i="14"/>
  <c r="U211" i="14"/>
  <c r="T211" i="14"/>
  <c r="Q211" i="14"/>
  <c r="K211" i="14"/>
  <c r="I211" i="14"/>
  <c r="C211" i="14"/>
  <c r="B211" i="14"/>
  <c r="U210" i="14"/>
  <c r="T210" i="14"/>
  <c r="Q210" i="14"/>
  <c r="K210" i="14"/>
  <c r="I210" i="14"/>
  <c r="C210" i="14"/>
  <c r="B210" i="14"/>
  <c r="U209" i="14"/>
  <c r="T209" i="14"/>
  <c r="Q209" i="14"/>
  <c r="K209" i="14"/>
  <c r="I209" i="14"/>
  <c r="C209" i="14"/>
  <c r="B209" i="14"/>
  <c r="U208" i="14"/>
  <c r="T208" i="14"/>
  <c r="Q208" i="14"/>
  <c r="K208" i="14"/>
  <c r="I208" i="14"/>
  <c r="C208" i="14"/>
  <c r="B208" i="14"/>
  <c r="U207" i="14"/>
  <c r="T207" i="14"/>
  <c r="Q207" i="14"/>
  <c r="K207" i="14"/>
  <c r="I207" i="14"/>
  <c r="C207" i="14"/>
  <c r="B207" i="14"/>
  <c r="U206" i="14"/>
  <c r="T206" i="14"/>
  <c r="Q206" i="14"/>
  <c r="K206" i="14"/>
  <c r="I206" i="14"/>
  <c r="C206" i="14"/>
  <c r="B206" i="14"/>
  <c r="U205" i="14"/>
  <c r="T205" i="14"/>
  <c r="Q205" i="14"/>
  <c r="K205" i="14"/>
  <c r="I205" i="14"/>
  <c r="C205" i="14"/>
  <c r="B205" i="14"/>
  <c r="U204" i="14"/>
  <c r="T204" i="14"/>
  <c r="Q204" i="14"/>
  <c r="K204" i="14"/>
  <c r="I204" i="14"/>
  <c r="C204" i="14"/>
  <c r="B204" i="14"/>
  <c r="U203" i="14"/>
  <c r="T203" i="14"/>
  <c r="Q203" i="14"/>
  <c r="K203" i="14"/>
  <c r="I203" i="14"/>
  <c r="C203" i="14"/>
  <c r="B203" i="14"/>
  <c r="U202" i="14"/>
  <c r="T202" i="14"/>
  <c r="Q202" i="14"/>
  <c r="K202" i="14"/>
  <c r="I202" i="14"/>
  <c r="C202" i="14"/>
  <c r="B202" i="14"/>
  <c r="U201" i="14"/>
  <c r="T201" i="14"/>
  <c r="Q201" i="14"/>
  <c r="K201" i="14"/>
  <c r="I201" i="14"/>
  <c r="C201" i="14"/>
  <c r="B201" i="14"/>
  <c r="U200" i="14"/>
  <c r="T200" i="14"/>
  <c r="Q200" i="14"/>
  <c r="K200" i="14"/>
  <c r="I200" i="14"/>
  <c r="C200" i="14"/>
  <c r="B200" i="14"/>
  <c r="U199" i="14"/>
  <c r="T199" i="14"/>
  <c r="Q199" i="14"/>
  <c r="K199" i="14"/>
  <c r="I199" i="14"/>
  <c r="C199" i="14"/>
  <c r="B199" i="14"/>
  <c r="U198" i="14"/>
  <c r="T198" i="14"/>
  <c r="Q198" i="14"/>
  <c r="K198" i="14"/>
  <c r="I198" i="14"/>
  <c r="C198" i="14"/>
  <c r="B198" i="14"/>
  <c r="U197" i="14"/>
  <c r="T197" i="14"/>
  <c r="Q197" i="14"/>
  <c r="K197" i="14"/>
  <c r="I197" i="14"/>
  <c r="C197" i="14"/>
  <c r="B197" i="14"/>
  <c r="U196" i="14"/>
  <c r="T196" i="14"/>
  <c r="Q196" i="14"/>
  <c r="K196" i="14"/>
  <c r="I196" i="14"/>
  <c r="C196" i="14"/>
  <c r="B196" i="14"/>
  <c r="U195" i="14"/>
  <c r="T195" i="14"/>
  <c r="Q195" i="14"/>
  <c r="K195" i="14"/>
  <c r="I195" i="14"/>
  <c r="C195" i="14"/>
  <c r="B195" i="14"/>
  <c r="U194" i="14"/>
  <c r="T194" i="14"/>
  <c r="Q194" i="14"/>
  <c r="K194" i="14"/>
  <c r="I194" i="14"/>
  <c r="C194" i="14"/>
  <c r="B194" i="14"/>
  <c r="U193" i="14"/>
  <c r="T193" i="14"/>
  <c r="Q193" i="14"/>
  <c r="K193" i="14"/>
  <c r="I193" i="14"/>
  <c r="C193" i="14"/>
  <c r="B193" i="14"/>
  <c r="U192" i="14"/>
  <c r="T192" i="14"/>
  <c r="Q192" i="14"/>
  <c r="K192" i="14"/>
  <c r="I192" i="14"/>
  <c r="C192" i="14"/>
  <c r="B192" i="14"/>
  <c r="U191" i="14"/>
  <c r="T191" i="14"/>
  <c r="Q191" i="14"/>
  <c r="K191" i="14"/>
  <c r="I191" i="14"/>
  <c r="C191" i="14"/>
  <c r="B191" i="14"/>
  <c r="U190" i="14"/>
  <c r="T190" i="14"/>
  <c r="Q190" i="14"/>
  <c r="K190" i="14"/>
  <c r="I190" i="14"/>
  <c r="C190" i="14"/>
  <c r="B190" i="14"/>
  <c r="U189" i="14"/>
  <c r="T189" i="14"/>
  <c r="Q189" i="14"/>
  <c r="K189" i="14"/>
  <c r="I189" i="14"/>
  <c r="C189" i="14"/>
  <c r="B189" i="14"/>
  <c r="U188" i="14"/>
  <c r="T188" i="14"/>
  <c r="Q188" i="14"/>
  <c r="K188" i="14"/>
  <c r="I188" i="14"/>
  <c r="C188" i="14"/>
  <c r="B188" i="14"/>
  <c r="U187" i="14"/>
  <c r="T187" i="14"/>
  <c r="Q187" i="14"/>
  <c r="K187" i="14"/>
  <c r="I187" i="14"/>
  <c r="C187" i="14"/>
  <c r="B187" i="14"/>
  <c r="U186" i="14"/>
  <c r="T186" i="14"/>
  <c r="Q186" i="14"/>
  <c r="K186" i="14"/>
  <c r="I186" i="14"/>
  <c r="C186" i="14"/>
  <c r="B186" i="14"/>
  <c r="U185" i="14"/>
  <c r="T185" i="14"/>
  <c r="Q185" i="14"/>
  <c r="K185" i="14"/>
  <c r="I185" i="14"/>
  <c r="C185" i="14"/>
  <c r="B185" i="14"/>
  <c r="U184" i="14"/>
  <c r="T184" i="14"/>
  <c r="Q184" i="14"/>
  <c r="K184" i="14"/>
  <c r="I184" i="14"/>
  <c r="C184" i="14"/>
  <c r="B184" i="14"/>
  <c r="U183" i="14"/>
  <c r="T183" i="14"/>
  <c r="Q183" i="14"/>
  <c r="K183" i="14"/>
  <c r="I183" i="14"/>
  <c r="C183" i="14"/>
  <c r="B183" i="14"/>
  <c r="U182" i="14"/>
  <c r="T182" i="14"/>
  <c r="Q182" i="14"/>
  <c r="K182" i="14"/>
  <c r="I182" i="14"/>
  <c r="C182" i="14"/>
  <c r="B182" i="14"/>
  <c r="U181" i="14"/>
  <c r="T181" i="14"/>
  <c r="Q181" i="14"/>
  <c r="K181" i="14"/>
  <c r="I181" i="14"/>
  <c r="C181" i="14"/>
  <c r="B181" i="14"/>
  <c r="U180" i="14"/>
  <c r="T180" i="14"/>
  <c r="Q180" i="14"/>
  <c r="K180" i="14"/>
  <c r="I180" i="14"/>
  <c r="C180" i="14"/>
  <c r="B180" i="14"/>
  <c r="U179" i="14"/>
  <c r="T179" i="14"/>
  <c r="Q179" i="14"/>
  <c r="K179" i="14"/>
  <c r="I179" i="14"/>
  <c r="C179" i="14"/>
  <c r="B179" i="14"/>
  <c r="U178" i="14"/>
  <c r="T178" i="14"/>
  <c r="Q178" i="14"/>
  <c r="K178" i="14"/>
  <c r="I178" i="14"/>
  <c r="C178" i="14"/>
  <c r="B178" i="14"/>
  <c r="U177" i="14"/>
  <c r="T177" i="14"/>
  <c r="Q177" i="14"/>
  <c r="K177" i="14"/>
  <c r="I177" i="14"/>
  <c r="C177" i="14"/>
  <c r="B177" i="14"/>
  <c r="U176" i="14"/>
  <c r="T176" i="14"/>
  <c r="Q176" i="14"/>
  <c r="K176" i="14"/>
  <c r="I176" i="14"/>
  <c r="C176" i="14"/>
  <c r="B176" i="14"/>
  <c r="U175" i="14"/>
  <c r="T175" i="14"/>
  <c r="Q175" i="14"/>
  <c r="K175" i="14"/>
  <c r="I175" i="14"/>
  <c r="C175" i="14"/>
  <c r="B175" i="14"/>
  <c r="U174" i="14"/>
  <c r="T174" i="14"/>
  <c r="Q174" i="14"/>
  <c r="K174" i="14"/>
  <c r="I174" i="14"/>
  <c r="C174" i="14"/>
  <c r="B174" i="14"/>
  <c r="U173" i="14"/>
  <c r="T173" i="14"/>
  <c r="Q173" i="14"/>
  <c r="K173" i="14"/>
  <c r="I173" i="14"/>
  <c r="C173" i="14"/>
  <c r="B173" i="14"/>
  <c r="U172" i="14"/>
  <c r="T172" i="14"/>
  <c r="Q172" i="14"/>
  <c r="K172" i="14"/>
  <c r="I172" i="14"/>
  <c r="C172" i="14"/>
  <c r="B172" i="14"/>
  <c r="U171" i="14"/>
  <c r="T171" i="14"/>
  <c r="Q171" i="14"/>
  <c r="K171" i="14"/>
  <c r="I171" i="14"/>
  <c r="C171" i="14"/>
  <c r="B171" i="14"/>
  <c r="U170" i="14"/>
  <c r="T170" i="14"/>
  <c r="Q170" i="14"/>
  <c r="K170" i="14"/>
  <c r="I170" i="14"/>
  <c r="C170" i="14"/>
  <c r="B170" i="14"/>
  <c r="U169" i="14"/>
  <c r="T169" i="14"/>
  <c r="Q169" i="14"/>
  <c r="K169" i="14"/>
  <c r="I169" i="14"/>
  <c r="C169" i="14"/>
  <c r="B169" i="14"/>
  <c r="U168" i="14"/>
  <c r="T168" i="14"/>
  <c r="Q168" i="14"/>
  <c r="K168" i="14"/>
  <c r="I168" i="14"/>
  <c r="C168" i="14"/>
  <c r="B168" i="14"/>
  <c r="U167" i="14"/>
  <c r="T167" i="14"/>
  <c r="Q167" i="14"/>
  <c r="K167" i="14"/>
  <c r="I167" i="14"/>
  <c r="C167" i="14"/>
  <c r="B167" i="14"/>
  <c r="U166" i="14"/>
  <c r="T166" i="14"/>
  <c r="Q166" i="14"/>
  <c r="K166" i="14"/>
  <c r="I166" i="14"/>
  <c r="C166" i="14"/>
  <c r="B166" i="14"/>
  <c r="U165" i="14"/>
  <c r="T165" i="14"/>
  <c r="Q165" i="14"/>
  <c r="K165" i="14"/>
  <c r="I165" i="14"/>
  <c r="C165" i="14"/>
  <c r="B165" i="14"/>
  <c r="U164" i="14"/>
  <c r="T164" i="14"/>
  <c r="Q164" i="14"/>
  <c r="K164" i="14"/>
  <c r="I164" i="14"/>
  <c r="C164" i="14"/>
  <c r="B164" i="14"/>
  <c r="U163" i="14"/>
  <c r="T163" i="14"/>
  <c r="Q163" i="14"/>
  <c r="K163" i="14"/>
  <c r="I163" i="14"/>
  <c r="C163" i="14"/>
  <c r="B163" i="14"/>
  <c r="U162" i="14"/>
  <c r="T162" i="14"/>
  <c r="Q162" i="14"/>
  <c r="K162" i="14"/>
  <c r="I162" i="14"/>
  <c r="C162" i="14"/>
  <c r="B162" i="14"/>
  <c r="U161" i="14"/>
  <c r="T161" i="14"/>
  <c r="Q161" i="14"/>
  <c r="K161" i="14"/>
  <c r="I161" i="14"/>
  <c r="C161" i="14"/>
  <c r="B161" i="14"/>
  <c r="U160" i="14"/>
  <c r="T160" i="14"/>
  <c r="Q160" i="14"/>
  <c r="K160" i="14"/>
  <c r="I160" i="14"/>
  <c r="C160" i="14"/>
  <c r="B160" i="14"/>
  <c r="U159" i="14"/>
  <c r="T159" i="14"/>
  <c r="Q159" i="14"/>
  <c r="K159" i="14"/>
  <c r="I159" i="14"/>
  <c r="C159" i="14"/>
  <c r="B159" i="14"/>
  <c r="U158" i="14"/>
  <c r="T158" i="14"/>
  <c r="Q158" i="14"/>
  <c r="K158" i="14"/>
  <c r="I158" i="14"/>
  <c r="C158" i="14"/>
  <c r="B158" i="14"/>
  <c r="U157" i="14"/>
  <c r="T157" i="14"/>
  <c r="Q157" i="14"/>
  <c r="K157" i="14"/>
  <c r="I157" i="14"/>
  <c r="C157" i="14"/>
  <c r="B157" i="14"/>
  <c r="U156" i="14"/>
  <c r="T156" i="14"/>
  <c r="Q156" i="14"/>
  <c r="K156" i="14"/>
  <c r="I156" i="14"/>
  <c r="C156" i="14"/>
  <c r="B156" i="14"/>
  <c r="U155" i="14"/>
  <c r="T155" i="14"/>
  <c r="Q155" i="14"/>
  <c r="K155" i="14"/>
  <c r="I155" i="14"/>
  <c r="C155" i="14"/>
  <c r="B155" i="14"/>
  <c r="AA154" i="14"/>
  <c r="U154" i="14"/>
  <c r="T154" i="14"/>
  <c r="Q154" i="14"/>
  <c r="K154" i="14"/>
  <c r="I154" i="14"/>
  <c r="C154" i="14"/>
  <c r="B154" i="14"/>
  <c r="AA153" i="14"/>
  <c r="U153" i="14"/>
  <c r="T153" i="14"/>
  <c r="Q153" i="14"/>
  <c r="K153" i="14"/>
  <c r="I153" i="14"/>
  <c r="C153" i="14"/>
  <c r="B153" i="14"/>
  <c r="AA152" i="14"/>
  <c r="U152" i="14"/>
  <c r="T152" i="14"/>
  <c r="Q152" i="14"/>
  <c r="K152" i="14"/>
  <c r="I152" i="14"/>
  <c r="C152" i="14"/>
  <c r="B152" i="14"/>
  <c r="AA151" i="14"/>
  <c r="U151" i="14"/>
  <c r="T151" i="14"/>
  <c r="Q151" i="14"/>
  <c r="K151" i="14"/>
  <c r="I151" i="14"/>
  <c r="C151" i="14"/>
  <c r="B151" i="14"/>
  <c r="AA150" i="14"/>
  <c r="U150" i="14"/>
  <c r="T150" i="14"/>
  <c r="Q150" i="14"/>
  <c r="K150" i="14"/>
  <c r="I150" i="14"/>
  <c r="C150" i="14"/>
  <c r="B150" i="14"/>
  <c r="AA149" i="14"/>
  <c r="U149" i="14"/>
  <c r="T149" i="14"/>
  <c r="Q149" i="14"/>
  <c r="K149" i="14"/>
  <c r="I149" i="14"/>
  <c r="C149" i="14"/>
  <c r="B149" i="14"/>
  <c r="AA148" i="14"/>
  <c r="U148" i="14"/>
  <c r="T148" i="14"/>
  <c r="Q148" i="14"/>
  <c r="K148" i="14"/>
  <c r="I148" i="14"/>
  <c r="C148" i="14"/>
  <c r="B148" i="14"/>
  <c r="AA147" i="14"/>
  <c r="U147" i="14"/>
  <c r="T147" i="14"/>
  <c r="Q147" i="14"/>
  <c r="K147" i="14"/>
  <c r="I147" i="14"/>
  <c r="C147" i="14"/>
  <c r="B147" i="14"/>
  <c r="AA146" i="14"/>
  <c r="U146" i="14"/>
  <c r="T146" i="14"/>
  <c r="Q146" i="14"/>
  <c r="K146" i="14"/>
  <c r="I146" i="14"/>
  <c r="C146" i="14"/>
  <c r="B146" i="14"/>
  <c r="AA145" i="14"/>
  <c r="U145" i="14"/>
  <c r="T145" i="14"/>
  <c r="Q145" i="14"/>
  <c r="K145" i="14"/>
  <c r="I145" i="14"/>
  <c r="C145" i="14"/>
  <c r="B145" i="14"/>
  <c r="AA144" i="14"/>
  <c r="U144" i="14"/>
  <c r="T144" i="14"/>
  <c r="Q144" i="14"/>
  <c r="K144" i="14"/>
  <c r="I144" i="14"/>
  <c r="C144" i="14"/>
  <c r="B144" i="14"/>
  <c r="AA143" i="14"/>
  <c r="U143" i="14"/>
  <c r="T143" i="14"/>
  <c r="Q143" i="14"/>
  <c r="K143" i="14"/>
  <c r="I143" i="14"/>
  <c r="C143" i="14"/>
  <c r="B143" i="14"/>
  <c r="AA142" i="14"/>
  <c r="U142" i="14"/>
  <c r="T142" i="14"/>
  <c r="Q142" i="14"/>
  <c r="K142" i="14"/>
  <c r="I142" i="14"/>
  <c r="C142" i="14"/>
  <c r="B142" i="14"/>
  <c r="AA141" i="14"/>
  <c r="U141" i="14"/>
  <c r="T141" i="14"/>
  <c r="Q141" i="14"/>
  <c r="K141" i="14"/>
  <c r="I141" i="14"/>
  <c r="C141" i="14"/>
  <c r="B141" i="14"/>
  <c r="AA140" i="14"/>
  <c r="U140" i="14"/>
  <c r="T140" i="14"/>
  <c r="Q140" i="14"/>
  <c r="K140" i="14"/>
  <c r="I140" i="14"/>
  <c r="C140" i="14"/>
  <c r="B140" i="14"/>
  <c r="AA139" i="14"/>
  <c r="U139" i="14"/>
  <c r="T139" i="14"/>
  <c r="Q139" i="14"/>
  <c r="K139" i="14"/>
  <c r="I139" i="14"/>
  <c r="C139" i="14"/>
  <c r="B139" i="14"/>
  <c r="AA138" i="14"/>
  <c r="U138" i="14"/>
  <c r="T138" i="14"/>
  <c r="Q138" i="14"/>
  <c r="K138" i="14"/>
  <c r="I138" i="14"/>
  <c r="C138" i="14"/>
  <c r="B138" i="14"/>
  <c r="AA137" i="14"/>
  <c r="U137" i="14"/>
  <c r="T137" i="14"/>
  <c r="Q137" i="14"/>
  <c r="K137" i="14"/>
  <c r="I137" i="14"/>
  <c r="C137" i="14"/>
  <c r="B137" i="14"/>
  <c r="AA136" i="14"/>
  <c r="U136" i="14"/>
  <c r="T136" i="14"/>
  <c r="Q136" i="14"/>
  <c r="K136" i="14"/>
  <c r="I136" i="14"/>
  <c r="C136" i="14"/>
  <c r="B136" i="14"/>
  <c r="AA135" i="14"/>
  <c r="U135" i="14"/>
  <c r="T135" i="14"/>
  <c r="Q135" i="14"/>
  <c r="K135" i="14"/>
  <c r="I135" i="14"/>
  <c r="C135" i="14"/>
  <c r="B135" i="14"/>
  <c r="AA134" i="14"/>
  <c r="U134" i="14"/>
  <c r="T134" i="14"/>
  <c r="Q134" i="14"/>
  <c r="K134" i="14"/>
  <c r="I134" i="14"/>
  <c r="C134" i="14"/>
  <c r="B134" i="14"/>
  <c r="AA133" i="14"/>
  <c r="U133" i="14"/>
  <c r="T133" i="14"/>
  <c r="Q133" i="14"/>
  <c r="K133" i="14"/>
  <c r="I133" i="14"/>
  <c r="C133" i="14"/>
  <c r="B133" i="14"/>
  <c r="AA132" i="14"/>
  <c r="U132" i="14"/>
  <c r="T132" i="14"/>
  <c r="Q132" i="14"/>
  <c r="K132" i="14"/>
  <c r="I132" i="14"/>
  <c r="C132" i="14"/>
  <c r="B132" i="14"/>
  <c r="AA131" i="14"/>
  <c r="U131" i="14"/>
  <c r="T131" i="14"/>
  <c r="Q131" i="14"/>
  <c r="K131" i="14"/>
  <c r="I131" i="14"/>
  <c r="C131" i="14"/>
  <c r="B131" i="14"/>
  <c r="AA130" i="14"/>
  <c r="U130" i="14"/>
  <c r="T130" i="14"/>
  <c r="Q130" i="14"/>
  <c r="K130" i="14"/>
  <c r="I130" i="14"/>
  <c r="C130" i="14"/>
  <c r="B130" i="14"/>
  <c r="AA129" i="14"/>
  <c r="U129" i="14"/>
  <c r="T129" i="14"/>
  <c r="Q129" i="14"/>
  <c r="K129" i="14"/>
  <c r="I129" i="14"/>
  <c r="C129" i="14"/>
  <c r="B129" i="14"/>
  <c r="AA128" i="14"/>
  <c r="U128" i="14"/>
  <c r="T128" i="14"/>
  <c r="Q128" i="14"/>
  <c r="K128" i="14"/>
  <c r="I128" i="14"/>
  <c r="C128" i="14"/>
  <c r="B128" i="14"/>
  <c r="AA127" i="14"/>
  <c r="U127" i="14"/>
  <c r="T127" i="14"/>
  <c r="Q127" i="14"/>
  <c r="K127" i="14"/>
  <c r="I127" i="14"/>
  <c r="C127" i="14"/>
  <c r="B127" i="14"/>
  <c r="AA126" i="14"/>
  <c r="U126" i="14"/>
  <c r="T126" i="14"/>
  <c r="Q126" i="14"/>
  <c r="K126" i="14"/>
  <c r="I126" i="14"/>
  <c r="C126" i="14"/>
  <c r="B126" i="14"/>
  <c r="AA125" i="14"/>
  <c r="U125" i="14"/>
  <c r="T125" i="14"/>
  <c r="Q125" i="14"/>
  <c r="K125" i="14"/>
  <c r="I125" i="14"/>
  <c r="C125" i="14"/>
  <c r="B125" i="14"/>
  <c r="AA124" i="14"/>
  <c r="U124" i="14"/>
  <c r="T124" i="14"/>
  <c r="Q124" i="14"/>
  <c r="K124" i="14"/>
  <c r="I124" i="14"/>
  <c r="C124" i="14"/>
  <c r="B124" i="14"/>
  <c r="AA123" i="14"/>
  <c r="U123" i="14"/>
  <c r="T123" i="14"/>
  <c r="Q123" i="14"/>
  <c r="K123" i="14"/>
  <c r="I123" i="14"/>
  <c r="C123" i="14"/>
  <c r="B123" i="14"/>
  <c r="AA115" i="14"/>
  <c r="W115" i="14"/>
  <c r="U115" i="14"/>
  <c r="T115" i="14"/>
  <c r="Q115" i="14"/>
  <c r="I115" i="14"/>
  <c r="AA114" i="14"/>
  <c r="W114" i="14"/>
  <c r="U114" i="14"/>
  <c r="T114" i="14"/>
  <c r="Q114" i="14"/>
  <c r="AA113" i="14"/>
  <c r="W113" i="14"/>
  <c r="U113" i="14"/>
  <c r="T113" i="14"/>
  <c r="Q113" i="14"/>
  <c r="AA112" i="14"/>
  <c r="W112" i="14"/>
  <c r="U112" i="14"/>
  <c r="T112" i="14"/>
  <c r="Q112" i="14"/>
  <c r="AA111" i="14"/>
  <c r="W111" i="14"/>
  <c r="U111" i="14"/>
  <c r="T111" i="14"/>
  <c r="Q111" i="14"/>
  <c r="AA110" i="14"/>
  <c r="W110" i="14"/>
  <c r="U110" i="14"/>
  <c r="T110" i="14"/>
  <c r="Q110" i="14"/>
  <c r="AA109" i="14"/>
  <c r="W109" i="14"/>
  <c r="U109" i="14"/>
  <c r="T109" i="14"/>
  <c r="Q109" i="14"/>
  <c r="AA108" i="14"/>
  <c r="W108" i="14"/>
  <c r="U108" i="14"/>
  <c r="T108" i="14"/>
  <c r="Q108" i="14"/>
  <c r="L108" i="14"/>
  <c r="I108" i="14"/>
  <c r="AA107" i="14"/>
  <c r="W107" i="14"/>
  <c r="U107" i="14"/>
  <c r="T107" i="14"/>
  <c r="Q107" i="14"/>
  <c r="L107" i="14"/>
  <c r="I107" i="14"/>
  <c r="AA106" i="14"/>
  <c r="W106" i="14"/>
  <c r="U106" i="14"/>
  <c r="T106" i="14"/>
  <c r="Q106" i="14"/>
  <c r="L106" i="14"/>
  <c r="I106" i="14"/>
  <c r="AA105" i="14"/>
  <c r="W105" i="14"/>
  <c r="U105" i="14"/>
  <c r="T105" i="14"/>
  <c r="Q105" i="14"/>
  <c r="L105" i="14"/>
  <c r="I105" i="14"/>
  <c r="AA104" i="14"/>
  <c r="W104" i="14"/>
  <c r="U104" i="14"/>
  <c r="T104" i="14"/>
  <c r="Q104" i="14"/>
  <c r="L104" i="14"/>
  <c r="I104" i="14"/>
  <c r="AA103" i="14"/>
  <c r="W103" i="14"/>
  <c r="U103" i="14"/>
  <c r="T103" i="14"/>
  <c r="Q103" i="14"/>
  <c r="L103" i="14"/>
  <c r="I103" i="14"/>
  <c r="AA102" i="14"/>
  <c r="W102" i="14"/>
  <c r="U102" i="14"/>
  <c r="T102" i="14"/>
  <c r="Q102" i="14"/>
  <c r="L102" i="14"/>
  <c r="I102" i="14"/>
  <c r="AA101" i="14"/>
  <c r="W101" i="14"/>
  <c r="U101" i="14"/>
  <c r="T101" i="14"/>
  <c r="Q101" i="14"/>
  <c r="L101" i="14"/>
  <c r="I101" i="14"/>
  <c r="AA100" i="14"/>
  <c r="W100" i="14"/>
  <c r="U100" i="14"/>
  <c r="T100" i="14"/>
  <c r="Q100" i="14"/>
  <c r="L100" i="14"/>
  <c r="I100" i="14"/>
  <c r="AA99" i="14"/>
  <c r="W99" i="14"/>
  <c r="U99" i="14"/>
  <c r="T99" i="14"/>
  <c r="Q99" i="14"/>
  <c r="L99" i="14"/>
  <c r="I99" i="14"/>
  <c r="AA98" i="14"/>
  <c r="W98" i="14"/>
  <c r="U98" i="14"/>
  <c r="T98" i="14"/>
  <c r="Q98" i="14"/>
  <c r="L98" i="14"/>
  <c r="I98" i="14"/>
  <c r="AA97" i="14"/>
  <c r="W97" i="14"/>
  <c r="U97" i="14"/>
  <c r="T97" i="14"/>
  <c r="Q97" i="14"/>
  <c r="L97" i="14"/>
  <c r="I97" i="14"/>
  <c r="AA96" i="14"/>
  <c r="W96" i="14"/>
  <c r="U96" i="14"/>
  <c r="T96" i="14"/>
  <c r="Q96" i="14"/>
  <c r="L96" i="14"/>
  <c r="I96" i="14"/>
  <c r="AA95" i="14"/>
  <c r="W95" i="14"/>
  <c r="U95" i="14"/>
  <c r="T95" i="14"/>
  <c r="Q95" i="14"/>
  <c r="L95" i="14"/>
  <c r="I95" i="14"/>
  <c r="AA94" i="14"/>
  <c r="W94" i="14"/>
  <c r="U94" i="14"/>
  <c r="T94" i="14"/>
  <c r="Q94" i="14"/>
  <c r="L94" i="14"/>
  <c r="I94" i="14"/>
  <c r="AA93" i="14"/>
  <c r="W93" i="14"/>
  <c r="U93" i="14"/>
  <c r="T93" i="14"/>
  <c r="Q93" i="14"/>
  <c r="L93" i="14"/>
  <c r="I93" i="14"/>
  <c r="AA92" i="14"/>
  <c r="W92" i="14"/>
  <c r="U92" i="14"/>
  <c r="T92" i="14"/>
  <c r="Q92" i="14"/>
  <c r="L92" i="14"/>
  <c r="I92" i="14"/>
  <c r="AA91" i="14"/>
  <c r="W91" i="14"/>
  <c r="U91" i="14"/>
  <c r="T91" i="14"/>
  <c r="Q91" i="14"/>
  <c r="L91" i="14"/>
  <c r="I91" i="14"/>
  <c r="AA90" i="14"/>
  <c r="W90" i="14"/>
  <c r="U90" i="14"/>
  <c r="T90" i="14"/>
  <c r="Q90" i="14"/>
  <c r="L90" i="14"/>
  <c r="I90" i="14"/>
  <c r="AA89" i="14"/>
  <c r="W89" i="14"/>
  <c r="U89" i="14"/>
  <c r="T89" i="14"/>
  <c r="Q89" i="14"/>
  <c r="L89" i="14"/>
  <c r="I89" i="14"/>
  <c r="AA88" i="14"/>
  <c r="W88" i="14"/>
  <c r="U88" i="14"/>
  <c r="T88" i="14"/>
  <c r="Q88" i="14"/>
  <c r="L88" i="14"/>
  <c r="I88" i="14"/>
  <c r="AA87" i="14"/>
  <c r="W87" i="14"/>
  <c r="U87" i="14"/>
  <c r="T87" i="14"/>
  <c r="Q87" i="14"/>
  <c r="L87" i="14"/>
  <c r="I87" i="14"/>
  <c r="AA86" i="14"/>
  <c r="W86" i="14"/>
  <c r="U86" i="14"/>
  <c r="T86" i="14"/>
  <c r="Q86" i="14"/>
  <c r="L86" i="14"/>
  <c r="I86" i="14"/>
  <c r="AA85" i="14"/>
  <c r="W85" i="14"/>
  <c r="U85" i="14"/>
  <c r="T85" i="14"/>
  <c r="Q85" i="14"/>
  <c r="L85" i="14"/>
  <c r="I85" i="14"/>
  <c r="AA84" i="14"/>
  <c r="W84" i="14"/>
  <c r="U84" i="14"/>
  <c r="T84" i="14"/>
  <c r="Q84" i="14"/>
  <c r="L84" i="14"/>
  <c r="I84" i="14"/>
  <c r="AA83" i="14"/>
  <c r="W83" i="14"/>
  <c r="U83" i="14"/>
  <c r="T83" i="14"/>
  <c r="Q83" i="14"/>
  <c r="L83" i="14"/>
  <c r="I83" i="14"/>
  <c r="AA82" i="14"/>
  <c r="W82" i="14"/>
  <c r="U82" i="14"/>
  <c r="T82" i="14"/>
  <c r="Q82" i="14"/>
  <c r="L82" i="14"/>
  <c r="I82" i="14"/>
  <c r="AA81" i="14"/>
  <c r="W81" i="14"/>
  <c r="U81" i="14"/>
  <c r="T81" i="14"/>
  <c r="Q81" i="14"/>
  <c r="L81" i="14"/>
  <c r="I81" i="14"/>
  <c r="AA80" i="14"/>
  <c r="W80" i="14"/>
  <c r="U80" i="14"/>
  <c r="T80" i="14"/>
  <c r="Q80" i="14"/>
  <c r="L80" i="14"/>
  <c r="I80" i="14"/>
  <c r="AA79" i="14"/>
  <c r="W79" i="14"/>
  <c r="U79" i="14"/>
  <c r="T79" i="14"/>
  <c r="Q79" i="14"/>
  <c r="L79" i="14"/>
  <c r="I79" i="14"/>
  <c r="AA78" i="14"/>
  <c r="W78" i="14"/>
  <c r="U78" i="14"/>
  <c r="T78" i="14"/>
  <c r="Q78" i="14"/>
  <c r="L78" i="14"/>
  <c r="I78" i="14"/>
  <c r="AA77" i="14"/>
  <c r="W77" i="14"/>
  <c r="U77" i="14"/>
  <c r="T77" i="14"/>
  <c r="Q77" i="14"/>
  <c r="L77" i="14"/>
  <c r="I77" i="14"/>
  <c r="AA76" i="14"/>
  <c r="W76" i="14"/>
  <c r="U76" i="14"/>
  <c r="T76" i="14"/>
  <c r="Q76" i="14"/>
  <c r="L76" i="14"/>
  <c r="I76" i="14"/>
  <c r="AA75" i="14"/>
  <c r="W75" i="14"/>
  <c r="U75" i="14"/>
  <c r="T75" i="14"/>
  <c r="Q75" i="14"/>
  <c r="L75" i="14"/>
  <c r="I75" i="14"/>
  <c r="AA74" i="14"/>
  <c r="W74" i="14"/>
  <c r="U74" i="14"/>
  <c r="T74" i="14"/>
  <c r="Q74" i="14"/>
  <c r="L74" i="14"/>
  <c r="I74" i="14"/>
  <c r="AA73" i="14"/>
  <c r="W73" i="14"/>
  <c r="U73" i="14"/>
  <c r="T73" i="14"/>
  <c r="Q73" i="14"/>
  <c r="L73" i="14"/>
  <c r="I73" i="14"/>
  <c r="AA72" i="14"/>
  <c r="W72" i="14"/>
  <c r="U72" i="14"/>
  <c r="T72" i="14"/>
  <c r="Q72" i="14"/>
  <c r="L72" i="14"/>
  <c r="I72" i="14"/>
  <c r="AA71" i="14"/>
  <c r="W71" i="14"/>
  <c r="U71" i="14"/>
  <c r="T71" i="14"/>
  <c r="Q71" i="14"/>
  <c r="L71" i="14"/>
  <c r="I71" i="14"/>
  <c r="AA70" i="14"/>
  <c r="W70" i="14"/>
  <c r="U70" i="14"/>
  <c r="T70" i="14"/>
  <c r="Q70" i="14"/>
  <c r="L70" i="14"/>
  <c r="I70" i="14"/>
  <c r="AA69" i="14"/>
  <c r="W69" i="14"/>
  <c r="U69" i="14"/>
  <c r="T69" i="14"/>
  <c r="Q69" i="14"/>
  <c r="L69" i="14"/>
  <c r="I69" i="14"/>
  <c r="AA68" i="14"/>
  <c r="W68" i="14"/>
  <c r="U68" i="14"/>
  <c r="T68" i="14"/>
  <c r="Q68" i="14"/>
  <c r="L68" i="14"/>
  <c r="I68" i="14"/>
  <c r="AA67" i="14"/>
  <c r="W67" i="14"/>
  <c r="U67" i="14"/>
  <c r="T67" i="14"/>
  <c r="Q67" i="14"/>
  <c r="L67" i="14"/>
  <c r="I67" i="14"/>
  <c r="AA66" i="14"/>
  <c r="W66" i="14"/>
  <c r="U66" i="14"/>
  <c r="T66" i="14"/>
  <c r="Q66" i="14"/>
  <c r="L66" i="14"/>
  <c r="I66" i="14"/>
  <c r="AA65" i="14"/>
  <c r="W65" i="14"/>
  <c r="U65" i="14"/>
  <c r="T65" i="14"/>
  <c r="Q65" i="14"/>
  <c r="L65" i="14"/>
  <c r="I65" i="14"/>
  <c r="AA64" i="14"/>
  <c r="W64" i="14"/>
  <c r="U64" i="14"/>
  <c r="T64" i="14"/>
  <c r="Q64" i="14"/>
  <c r="L64" i="14"/>
  <c r="I64" i="14"/>
  <c r="AA63" i="14"/>
  <c r="W63" i="14"/>
  <c r="U63" i="14"/>
  <c r="T63" i="14"/>
  <c r="Q63" i="14"/>
  <c r="L63" i="14"/>
  <c r="I63" i="14"/>
  <c r="AA62" i="14"/>
  <c r="W62" i="14"/>
  <c r="U62" i="14"/>
  <c r="T62" i="14"/>
  <c r="Q62" i="14"/>
  <c r="L62" i="14"/>
  <c r="I62" i="14"/>
  <c r="AA61" i="14"/>
  <c r="W61" i="14"/>
  <c r="U61" i="14"/>
  <c r="T61" i="14"/>
  <c r="Q61" i="14"/>
  <c r="L61" i="14"/>
  <c r="I61" i="14"/>
  <c r="AA60" i="14"/>
  <c r="W60" i="14"/>
  <c r="U60" i="14"/>
  <c r="T60" i="14"/>
  <c r="Q60" i="14"/>
  <c r="L60" i="14"/>
  <c r="I60" i="14"/>
  <c r="AA59" i="14"/>
  <c r="W59" i="14"/>
  <c r="U59" i="14"/>
  <c r="T59" i="14"/>
  <c r="Q59" i="14"/>
  <c r="L59" i="14"/>
  <c r="I59" i="14"/>
  <c r="AA58" i="14"/>
  <c r="W58" i="14"/>
  <c r="U58" i="14"/>
  <c r="T58" i="14"/>
  <c r="Q58" i="14"/>
  <c r="L58" i="14"/>
  <c r="I58" i="14"/>
  <c r="AA57" i="14"/>
  <c r="W57" i="14"/>
  <c r="U57" i="14"/>
  <c r="T57" i="14"/>
  <c r="Q57" i="14"/>
  <c r="L57" i="14"/>
  <c r="I57" i="14"/>
  <c r="AA56" i="14"/>
  <c r="W56" i="14"/>
  <c r="U56" i="14"/>
  <c r="T56" i="14"/>
  <c r="Q56" i="14"/>
  <c r="L56" i="14"/>
  <c r="I56" i="14"/>
  <c r="AA55" i="14"/>
  <c r="W55" i="14"/>
  <c r="U55" i="14"/>
  <c r="T55" i="14"/>
  <c r="Q55" i="14"/>
  <c r="L55" i="14"/>
  <c r="I55" i="14"/>
  <c r="AA54" i="14"/>
  <c r="W54" i="14"/>
  <c r="U54" i="14"/>
  <c r="T54" i="14"/>
  <c r="Q54" i="14"/>
  <c r="L54" i="14"/>
  <c r="I54" i="14"/>
  <c r="AA53" i="14"/>
  <c r="W53" i="14"/>
  <c r="U53" i="14"/>
  <c r="T53" i="14"/>
  <c r="Q53" i="14"/>
  <c r="L53" i="14"/>
  <c r="I53" i="14"/>
  <c r="AA52" i="14"/>
  <c r="W52" i="14"/>
  <c r="U52" i="14"/>
  <c r="T52" i="14"/>
  <c r="Q52" i="14"/>
  <c r="L52" i="14"/>
  <c r="I52" i="14"/>
  <c r="AA51" i="14"/>
  <c r="W51" i="14"/>
  <c r="U51" i="14"/>
  <c r="T51" i="14"/>
  <c r="Q51" i="14"/>
  <c r="L51" i="14"/>
  <c r="I51" i="14"/>
  <c r="AA50" i="14"/>
  <c r="W50" i="14"/>
  <c r="U50" i="14"/>
  <c r="T50" i="14"/>
  <c r="Q50" i="14"/>
  <c r="L50" i="14"/>
  <c r="I50" i="14"/>
  <c r="AA49" i="14"/>
  <c r="W49" i="14"/>
  <c r="U49" i="14"/>
  <c r="T49" i="14"/>
  <c r="Q49" i="14"/>
  <c r="L49" i="14"/>
  <c r="I49" i="14"/>
  <c r="AA48" i="14"/>
  <c r="W48" i="14"/>
  <c r="U48" i="14"/>
  <c r="T48" i="14"/>
  <c r="Q48" i="14"/>
  <c r="L48" i="14"/>
  <c r="I48" i="14"/>
  <c r="AA47" i="14"/>
  <c r="W47" i="14"/>
  <c r="U47" i="14"/>
  <c r="T47" i="14"/>
  <c r="Q47" i="14"/>
  <c r="L47" i="14"/>
  <c r="I47" i="14"/>
  <c r="AA46" i="14"/>
  <c r="W46" i="14"/>
  <c r="U46" i="14"/>
  <c r="T46" i="14"/>
  <c r="Q46" i="14"/>
  <c r="L46" i="14"/>
  <c r="I46" i="14"/>
  <c r="AA45" i="14"/>
  <c r="W45" i="14"/>
  <c r="U45" i="14"/>
  <c r="T45" i="14"/>
  <c r="Q45" i="14"/>
  <c r="L45" i="14"/>
  <c r="I45" i="14"/>
  <c r="AA44" i="14"/>
  <c r="W44" i="14"/>
  <c r="U44" i="14"/>
  <c r="T44" i="14"/>
  <c r="Q44" i="14"/>
  <c r="L44" i="14"/>
  <c r="I44" i="14"/>
  <c r="AA43" i="14"/>
  <c r="W43" i="14"/>
  <c r="U43" i="14"/>
  <c r="T43" i="14"/>
  <c r="Q43" i="14"/>
  <c r="L43" i="14"/>
  <c r="I43" i="14"/>
  <c r="AA42" i="14"/>
  <c r="W42" i="14"/>
  <c r="U42" i="14"/>
  <c r="T42" i="14"/>
  <c r="Q42" i="14"/>
  <c r="L42" i="14"/>
  <c r="I42" i="14"/>
  <c r="AA41" i="14"/>
  <c r="W41" i="14"/>
  <c r="U41" i="14"/>
  <c r="T41" i="14"/>
  <c r="Q41" i="14"/>
  <c r="L41" i="14"/>
  <c r="I41" i="14"/>
  <c r="AA40" i="14"/>
  <c r="W40" i="14"/>
  <c r="U40" i="14"/>
  <c r="T40" i="14"/>
  <c r="Q40" i="14"/>
  <c r="L40" i="14"/>
  <c r="I40" i="14"/>
  <c r="AA39" i="14"/>
  <c r="W39" i="14"/>
  <c r="U39" i="14"/>
  <c r="T39" i="14"/>
  <c r="Q39" i="14"/>
  <c r="L39" i="14"/>
  <c r="I39" i="14"/>
  <c r="AA38" i="14"/>
  <c r="W38" i="14"/>
  <c r="U38" i="14"/>
  <c r="T38" i="14"/>
  <c r="Q38" i="14"/>
  <c r="L38" i="14"/>
  <c r="I38" i="14"/>
  <c r="AA37" i="14"/>
  <c r="W37" i="14"/>
  <c r="U37" i="14"/>
  <c r="T37" i="14"/>
  <c r="Q37" i="14"/>
  <c r="L37" i="14"/>
  <c r="I37" i="14"/>
  <c r="AA36" i="14"/>
  <c r="W36" i="14"/>
  <c r="U36" i="14"/>
  <c r="T36" i="14"/>
  <c r="Q36" i="14"/>
  <c r="L36" i="14"/>
  <c r="I36" i="14"/>
  <c r="AA35" i="14"/>
  <c r="W35" i="14"/>
  <c r="U35" i="14"/>
  <c r="T35" i="14"/>
  <c r="Q35" i="14"/>
  <c r="L35" i="14"/>
  <c r="I35" i="14"/>
  <c r="AA34" i="14"/>
  <c r="W34" i="14"/>
  <c r="U34" i="14"/>
  <c r="T34" i="14"/>
  <c r="Q34" i="14"/>
  <c r="L34" i="14"/>
  <c r="I34" i="14"/>
  <c r="AA33" i="14"/>
  <c r="W33" i="14"/>
  <c r="U33" i="14"/>
  <c r="T33" i="14"/>
  <c r="Q33" i="14"/>
  <c r="L33" i="14"/>
  <c r="I33" i="14"/>
  <c r="AA32" i="14"/>
  <c r="W32" i="14"/>
  <c r="U32" i="14"/>
  <c r="T32" i="14"/>
  <c r="Q32" i="14"/>
  <c r="L32" i="14"/>
  <c r="I32" i="14"/>
  <c r="AA31" i="14"/>
  <c r="W31" i="14"/>
  <c r="U31" i="14"/>
  <c r="T31" i="14"/>
  <c r="Q31" i="14"/>
  <c r="L31" i="14"/>
  <c r="I31" i="14"/>
  <c r="AA30" i="14"/>
  <c r="W30" i="14"/>
  <c r="U30" i="14"/>
  <c r="T30" i="14"/>
  <c r="Q30" i="14"/>
  <c r="L30" i="14"/>
  <c r="I30" i="14"/>
  <c r="AA29" i="14"/>
  <c r="W29" i="14"/>
  <c r="U29" i="14"/>
  <c r="T29" i="14"/>
  <c r="Q29" i="14"/>
  <c r="L29" i="14"/>
  <c r="I29" i="14"/>
  <c r="AA28" i="14"/>
  <c r="W28" i="14"/>
  <c r="U28" i="14"/>
  <c r="T28" i="14"/>
  <c r="Q28" i="14"/>
  <c r="L28" i="14"/>
  <c r="I28" i="14"/>
  <c r="AA27" i="14"/>
  <c r="W27" i="14"/>
  <c r="U27" i="14"/>
  <c r="T27" i="14"/>
  <c r="Q27" i="14"/>
  <c r="L27" i="14"/>
  <c r="I27" i="14"/>
  <c r="AA26" i="14"/>
  <c r="W26" i="14"/>
  <c r="U26" i="14"/>
  <c r="T26" i="14"/>
  <c r="Q26" i="14"/>
  <c r="L26" i="14"/>
  <c r="I26" i="14"/>
  <c r="AA25" i="14"/>
  <c r="W25" i="14"/>
  <c r="U25" i="14"/>
  <c r="T25" i="14"/>
  <c r="Q25" i="14"/>
  <c r="L25" i="14"/>
  <c r="I25" i="14"/>
  <c r="AA24" i="14"/>
  <c r="W24" i="14"/>
  <c r="U24" i="14"/>
  <c r="T24" i="14"/>
  <c r="Q24" i="14"/>
  <c r="L24" i="14"/>
  <c r="I24" i="14"/>
  <c r="AA23" i="14"/>
  <c r="W23" i="14"/>
  <c r="U23" i="14"/>
  <c r="T23" i="14"/>
  <c r="Q23" i="14"/>
  <c r="L23" i="14"/>
  <c r="I23" i="14"/>
  <c r="AA22" i="14"/>
  <c r="W22" i="14"/>
  <c r="U22" i="14"/>
  <c r="T22" i="14"/>
  <c r="Q22" i="14"/>
  <c r="L22" i="14"/>
  <c r="I22" i="14"/>
  <c r="AA21" i="14"/>
  <c r="W21" i="14"/>
  <c r="U21" i="14"/>
  <c r="T21" i="14"/>
  <c r="Q21" i="14"/>
  <c r="L21" i="14"/>
  <c r="I21" i="14"/>
  <c r="AA20" i="14"/>
  <c r="W20" i="14"/>
  <c r="U20" i="14"/>
  <c r="T20" i="14"/>
  <c r="Q20" i="14"/>
  <c r="L20" i="14"/>
  <c r="I20" i="14"/>
  <c r="AA19" i="14"/>
  <c r="W19" i="14"/>
  <c r="U19" i="14"/>
  <c r="T19" i="14"/>
  <c r="Q19" i="14"/>
  <c r="L19" i="14"/>
  <c r="I19" i="14"/>
  <c r="AA18" i="14"/>
  <c r="W18" i="14"/>
  <c r="U18" i="14"/>
  <c r="T18" i="14"/>
  <c r="Q18" i="14"/>
  <c r="L18" i="14"/>
  <c r="I18" i="14"/>
  <c r="AA17" i="14"/>
  <c r="W17" i="14"/>
  <c r="U17" i="14"/>
  <c r="T17" i="14"/>
  <c r="Q17" i="14"/>
  <c r="L17" i="14"/>
  <c r="I17" i="14"/>
  <c r="AA16" i="14"/>
  <c r="W16" i="14"/>
  <c r="U16" i="14"/>
  <c r="T16" i="14"/>
  <c r="Q16" i="14"/>
  <c r="L16" i="14"/>
  <c r="I16" i="14"/>
  <c r="AA15" i="14"/>
  <c r="W15" i="14"/>
  <c r="U15" i="14"/>
  <c r="T15" i="14"/>
  <c r="Q15" i="14"/>
  <c r="L15" i="14"/>
  <c r="I15" i="14"/>
  <c r="AA14" i="14"/>
  <c r="W14" i="14"/>
  <c r="U14" i="14"/>
  <c r="T14" i="14"/>
  <c r="Q14" i="14"/>
  <c r="L14" i="14"/>
  <c r="I14" i="14"/>
  <c r="AA13" i="14"/>
  <c r="W13" i="14"/>
  <c r="U13" i="14"/>
  <c r="T13" i="14"/>
  <c r="Q13" i="14"/>
  <c r="L13" i="14"/>
  <c r="I13" i="14"/>
  <c r="AA12" i="14"/>
  <c r="W12" i="14"/>
  <c r="U12" i="14"/>
  <c r="T12" i="14"/>
  <c r="Q12" i="14"/>
  <c r="L12" i="14"/>
  <c r="I12" i="14"/>
  <c r="AA11" i="14"/>
  <c r="W11" i="14"/>
  <c r="U11" i="14"/>
  <c r="T11" i="14"/>
  <c r="Q11" i="14"/>
  <c r="L11" i="14"/>
  <c r="I11" i="14"/>
  <c r="AA10" i="14"/>
  <c r="W10" i="14"/>
  <c r="U10" i="14"/>
  <c r="T10" i="14"/>
  <c r="Q10" i="14"/>
  <c r="L10" i="14"/>
  <c r="I10" i="14"/>
  <c r="AA9" i="14"/>
  <c r="W9" i="14"/>
  <c r="U9" i="14"/>
  <c r="T9" i="14"/>
  <c r="Q9" i="14"/>
  <c r="L9" i="14"/>
  <c r="I9" i="14"/>
  <c r="AA8" i="14"/>
  <c r="W8" i="14"/>
  <c r="U8" i="14"/>
  <c r="T8" i="14"/>
  <c r="Q8" i="14"/>
  <c r="L8" i="14"/>
  <c r="I8" i="14"/>
  <c r="AA7" i="14"/>
  <c r="W7" i="14"/>
  <c r="U7" i="14"/>
  <c r="T7" i="14"/>
  <c r="Q7" i="14"/>
  <c r="L7" i="14"/>
  <c r="I7" i="14"/>
  <c r="AA6" i="14"/>
  <c r="W6" i="14"/>
  <c r="U6" i="14"/>
  <c r="T6" i="14"/>
  <c r="Q6" i="14"/>
  <c r="L6" i="14"/>
  <c r="I6" i="14"/>
  <c r="C34" i="12"/>
  <c r="C33" i="12"/>
  <c r="C32" i="12"/>
  <c r="H15" i="19" s="1"/>
  <c r="C22" i="4"/>
  <c r="C23" i="4"/>
  <c r="C24" i="4"/>
  <c r="E24" i="12"/>
  <c r="E14" i="12"/>
  <c r="E9" i="4"/>
  <c r="E23" i="12"/>
  <c r="E22" i="12"/>
  <c r="E21" i="12"/>
  <c r="E20" i="12"/>
  <c r="E19" i="12"/>
  <c r="E13" i="12"/>
  <c r="E12" i="12"/>
  <c r="E11" i="12"/>
  <c r="E9" i="12"/>
  <c r="E10" i="12"/>
  <c r="E8" i="4"/>
  <c r="B16" i="4"/>
  <c r="C15" i="19" s="1"/>
  <c r="E7" i="4"/>
  <c r="H8" i="19" s="1"/>
  <c r="C8" i="19" s="1"/>
  <c r="E5" i="4"/>
  <c r="C6" i="19" s="1"/>
  <c r="H14" i="19" l="1"/>
  <c r="C14" i="19" s="1"/>
  <c r="H20" i="19"/>
  <c r="C20" i="19" s="1"/>
  <c r="L116" i="14"/>
  <c r="C16" i="19" s="1"/>
  <c r="H18" i="19"/>
  <c r="C19" i="19" s="1"/>
  <c r="H7" i="19"/>
  <c r="C7" i="19" s="1"/>
  <c r="C5" i="19" s="1"/>
  <c r="C43" i="19" s="1"/>
  <c r="U116" i="14"/>
  <c r="T116" i="14"/>
  <c r="Q116" i="14"/>
  <c r="Z17" i="14" a="1"/>
  <c r="Z17" i="14" s="1"/>
  <c r="Z73" i="14" a="1"/>
  <c r="Z73" i="14" s="1"/>
  <c r="Z97" i="14" a="1"/>
  <c r="Z97" i="14" s="1"/>
  <c r="Z105" i="14" a="1"/>
  <c r="Z105" i="14" s="1"/>
  <c r="Z39" i="14" a="1"/>
  <c r="Z39" i="14" s="1"/>
  <c r="Z47" i="14" a="1"/>
  <c r="Z47" i="14" s="1"/>
  <c r="Z55" i="14" a="1"/>
  <c r="Z55" i="14" s="1"/>
  <c r="Z9" i="14" a="1"/>
  <c r="Z9" i="14" s="1"/>
  <c r="Z81" i="14" a="1"/>
  <c r="Z81" i="14" s="1"/>
  <c r="Z106" i="14" a="1"/>
  <c r="Z106" i="14" s="1"/>
  <c r="Z112" i="14" a="1"/>
  <c r="Z112" i="14" s="1"/>
  <c r="Z113" i="14" a="1"/>
  <c r="Z113" i="14" s="1"/>
  <c r="Z12" i="14" a="1"/>
  <c r="Z12" i="14" s="1"/>
  <c r="Z22" i="14" a="1"/>
  <c r="Z22" i="14" s="1"/>
  <c r="Z25" i="14" a="1"/>
  <c r="Z25" i="14" s="1"/>
  <c r="Z103" i="14" a="1"/>
  <c r="Z103" i="14" s="1"/>
  <c r="Z111" i="14" a="1"/>
  <c r="Z111" i="14" s="1"/>
  <c r="Z20" i="14" a="1"/>
  <c r="Z20" i="14" s="1"/>
  <c r="Z28" i="14" a="1"/>
  <c r="Z28" i="14" s="1"/>
  <c r="Z11" i="14" a="1"/>
  <c r="Z11" i="14" s="1"/>
  <c r="Z19" i="14" a="1"/>
  <c r="Z19" i="14" s="1"/>
  <c r="Z76" i="14" a="1"/>
  <c r="Z76" i="14" s="1"/>
  <c r="Z85" i="14" a="1"/>
  <c r="Z85" i="14" s="1"/>
  <c r="Z86" i="14" a="1"/>
  <c r="Z86" i="14" s="1"/>
  <c r="Z89" i="14" a="1"/>
  <c r="Z89" i="14" s="1"/>
  <c r="Z93" i="14" a="1"/>
  <c r="Z93" i="14" s="1"/>
  <c r="Z101" i="14" a="1"/>
  <c r="Z101" i="14" s="1"/>
  <c r="Z59" i="14" a="1"/>
  <c r="Z59" i="14" s="1"/>
  <c r="Z84" i="14" a="1"/>
  <c r="Z84" i="14" s="1"/>
  <c r="Z92" i="14" a="1"/>
  <c r="Z92" i="14" s="1"/>
  <c r="Z33" i="14" a="1"/>
  <c r="Z33" i="14" s="1"/>
  <c r="Z41" i="14" a="1"/>
  <c r="Z41" i="14" s="1"/>
  <c r="Z50" i="14" a="1"/>
  <c r="Z50" i="14" s="1"/>
  <c r="Z57" i="14" a="1"/>
  <c r="Z57" i="14" s="1"/>
  <c r="Z65" i="14" a="1"/>
  <c r="Z65" i="14" s="1"/>
  <c r="Z48" i="14" a="1"/>
  <c r="Z48" i="14" s="1"/>
  <c r="Z49" i="14" a="1"/>
  <c r="Z49" i="14" s="1"/>
  <c r="Z56" i="14" a="1"/>
  <c r="Z56" i="14" s="1"/>
  <c r="Z64" i="14" a="1"/>
  <c r="Z64" i="14" s="1"/>
  <c r="AA5" i="14"/>
  <c r="Z58" i="14" a="1"/>
  <c r="Z58" i="14" s="1"/>
  <c r="Z102" i="14" a="1"/>
  <c r="Z102" i="14" s="1"/>
  <c r="Z134" i="14" a="1"/>
  <c r="Z134" i="14" s="1"/>
  <c r="Z150" i="14" a="1"/>
  <c r="Z150" i="14" s="1"/>
  <c r="Z8" i="14" a="1"/>
  <c r="Z8" i="14" s="1"/>
  <c r="Z10" i="14" a="1"/>
  <c r="Z10" i="14" s="1"/>
  <c r="Z27" i="14" a="1"/>
  <c r="Z27" i="14" s="1"/>
  <c r="Z29" i="14" a="1"/>
  <c r="Z29" i="14" s="1"/>
  <c r="Z36" i="14" a="1"/>
  <c r="Z36" i="14" s="1"/>
  <c r="Z46" i="14" a="1"/>
  <c r="Z46" i="14" s="1"/>
  <c r="Z63" i="14" a="1"/>
  <c r="Z63" i="14" s="1"/>
  <c r="Z66" i="14" a="1"/>
  <c r="Z66" i="14" s="1"/>
  <c r="Z72" i="14" a="1"/>
  <c r="Z72" i="14" s="1"/>
  <c r="Z83" i="14" a="1"/>
  <c r="Z83" i="14" s="1"/>
  <c r="Z100" i="14" a="1"/>
  <c r="Z100" i="14" s="1"/>
  <c r="Z109" i="14" a="1"/>
  <c r="Z109" i="14" s="1"/>
  <c r="Z110" i="14" a="1"/>
  <c r="Z110" i="14" s="1"/>
  <c r="Z13" i="14" a="1"/>
  <c r="Z13" i="14" s="1"/>
  <c r="Z114" i="14" a="1"/>
  <c r="Z114" i="14" s="1"/>
  <c r="Z126" i="14" a="1"/>
  <c r="Z126" i="14" s="1"/>
  <c r="Z7" i="14" a="1"/>
  <c r="Z7" i="14" s="1"/>
  <c r="Z16" i="14" a="1"/>
  <c r="Z16" i="14" s="1"/>
  <c r="Z18" i="14" a="1"/>
  <c r="Z18" i="14" s="1"/>
  <c r="Z35" i="14" a="1"/>
  <c r="Z35" i="14" s="1"/>
  <c r="Z37" i="14" a="1"/>
  <c r="Z37" i="14" s="1"/>
  <c r="Z44" i="14" a="1"/>
  <c r="Z44" i="14" s="1"/>
  <c r="Z54" i="14" a="1"/>
  <c r="Z54" i="14" s="1"/>
  <c r="Z71" i="14" a="1"/>
  <c r="Z71" i="14" s="1"/>
  <c r="Z74" i="14" a="1"/>
  <c r="Z74" i="14" s="1"/>
  <c r="Z80" i="14" a="1"/>
  <c r="Z80" i="14" s="1"/>
  <c r="Z91" i="14" a="1"/>
  <c r="Z91" i="14" s="1"/>
  <c r="Z108" i="14" a="1"/>
  <c r="Z108" i="14" s="1"/>
  <c r="AA122" i="14"/>
  <c r="L121" i="14" s="1"/>
  <c r="Z67" i="14" a="1"/>
  <c r="Z67" i="14" s="1"/>
  <c r="Z94" i="14" a="1"/>
  <c r="Z94" i="14" s="1"/>
  <c r="Z38" i="14" a="1"/>
  <c r="Z38" i="14" s="1"/>
  <c r="Z75" i="14" a="1"/>
  <c r="Z75" i="14" s="1"/>
  <c r="Z130" i="14" a="1"/>
  <c r="Z130" i="14" s="1"/>
  <c r="Z142" i="14" a="1"/>
  <c r="Z142" i="14" s="1"/>
  <c r="Z15" i="14" a="1"/>
  <c r="Z15" i="14" s="1"/>
  <c r="Z24" i="14" a="1"/>
  <c r="Z24" i="14" s="1"/>
  <c r="Z26" i="14" a="1"/>
  <c r="Z26" i="14" s="1"/>
  <c r="Z43" i="14" a="1"/>
  <c r="Z43" i="14" s="1"/>
  <c r="Z45" i="14" a="1"/>
  <c r="Z45" i="14" s="1"/>
  <c r="Z52" i="14" a="1"/>
  <c r="Z52" i="14" s="1"/>
  <c r="Z61" i="14" a="1"/>
  <c r="Z61" i="14" s="1"/>
  <c r="Z62" i="14" a="1"/>
  <c r="Z62" i="14" s="1"/>
  <c r="Z79" i="14" a="1"/>
  <c r="Z79" i="14" s="1"/>
  <c r="Z82" i="14" a="1"/>
  <c r="Z82" i="14" s="1"/>
  <c r="Z88" i="14" a="1"/>
  <c r="Z88" i="14" s="1"/>
  <c r="Z99" i="14" a="1"/>
  <c r="Z99" i="14" s="1"/>
  <c r="Z125" i="14" a="1"/>
  <c r="Z125" i="14" s="1"/>
  <c r="Z129" i="14" a="1"/>
  <c r="Z129" i="14" s="1"/>
  <c r="Z133" i="14" a="1"/>
  <c r="Z133" i="14" s="1"/>
  <c r="Z137" i="14" a="1"/>
  <c r="Z137" i="14" s="1"/>
  <c r="Z141" i="14" a="1"/>
  <c r="Z141" i="14" s="1"/>
  <c r="Z145" i="14" a="1"/>
  <c r="Z145" i="14" s="1"/>
  <c r="Z149" i="14" a="1"/>
  <c r="Z149" i="14" s="1"/>
  <c r="Z152" i="14" a="1"/>
  <c r="Z152" i="14" s="1"/>
  <c r="Z153" i="14" a="1"/>
  <c r="Z153" i="14" s="1"/>
  <c r="Z154" i="14" a="1"/>
  <c r="Z154" i="14" s="1"/>
  <c r="Z30" i="14" a="1"/>
  <c r="Z30" i="14" s="1"/>
  <c r="Z21" i="14" a="1"/>
  <c r="Z21" i="14" s="1"/>
  <c r="Z138" i="14" a="1"/>
  <c r="Z138" i="14" s="1"/>
  <c r="Z23" i="14" a="1"/>
  <c r="Z23" i="14" s="1"/>
  <c r="Z32" i="14" a="1"/>
  <c r="Z32" i="14" s="1"/>
  <c r="Z34" i="14" a="1"/>
  <c r="Z34" i="14" s="1"/>
  <c r="Z51" i="14" a="1"/>
  <c r="Z51" i="14" s="1"/>
  <c r="Z53" i="14" a="1"/>
  <c r="Z53" i="14" s="1"/>
  <c r="Z60" i="14" a="1"/>
  <c r="Z60" i="14" s="1"/>
  <c r="Z69" i="14" a="1"/>
  <c r="Z69" i="14" s="1"/>
  <c r="Z70" i="14" a="1"/>
  <c r="Z70" i="14" s="1"/>
  <c r="Z87" i="14" a="1"/>
  <c r="Z87" i="14" s="1"/>
  <c r="Z90" i="14" a="1"/>
  <c r="Z90" i="14" s="1"/>
  <c r="Z96" i="14" a="1"/>
  <c r="Z96" i="14" s="1"/>
  <c r="Z107" i="14" a="1"/>
  <c r="Z107" i="14" s="1"/>
  <c r="Z115" i="14" a="1"/>
  <c r="Z115" i="14" s="1"/>
  <c r="Z123" i="14" a="1"/>
  <c r="Z123" i="14" s="1"/>
  <c r="Z124" i="14" a="1"/>
  <c r="Z124" i="14" s="1"/>
  <c r="Z127" i="14" a="1"/>
  <c r="Z127" i="14" s="1"/>
  <c r="Z128" i="14" a="1"/>
  <c r="Z128" i="14" s="1"/>
  <c r="Z131" i="14" a="1"/>
  <c r="Z131" i="14" s="1"/>
  <c r="Z132" i="14" a="1"/>
  <c r="Z132" i="14" s="1"/>
  <c r="Z135" i="14" a="1"/>
  <c r="Z135" i="14" s="1"/>
  <c r="Z136" i="14" a="1"/>
  <c r="Z136" i="14" s="1"/>
  <c r="Z139" i="14" a="1"/>
  <c r="Z139" i="14" s="1"/>
  <c r="Z140" i="14" a="1"/>
  <c r="Z140" i="14" s="1"/>
  <c r="Z143" i="14" a="1"/>
  <c r="Z143" i="14" s="1"/>
  <c r="Z144" i="14" a="1"/>
  <c r="Z144" i="14" s="1"/>
  <c r="Z147" i="14" a="1"/>
  <c r="Z147" i="14" s="1"/>
  <c r="Z148" i="14" a="1"/>
  <c r="Z148" i="14" s="1"/>
  <c r="Z151" i="14" a="1"/>
  <c r="Z151" i="14" s="1"/>
  <c r="Z146" i="14" a="1"/>
  <c r="Z146" i="14" s="1"/>
  <c r="Z6" i="14" a="1"/>
  <c r="Z6" i="14" s="1"/>
  <c r="Z14" i="14" a="1"/>
  <c r="Z14" i="14" s="1"/>
  <c r="Z31" i="14" a="1"/>
  <c r="Z31" i="14" s="1"/>
  <c r="Z40" i="14" a="1"/>
  <c r="Z40" i="14" s="1"/>
  <c r="Z42" i="14" a="1"/>
  <c r="Z42" i="14" s="1"/>
  <c r="Z68" i="14" a="1"/>
  <c r="Z68" i="14" s="1"/>
  <c r="Z77" i="14" a="1"/>
  <c r="Z77" i="14" s="1"/>
  <c r="Z78" i="14" a="1"/>
  <c r="Z78" i="14" s="1"/>
  <c r="Z95" i="14" a="1"/>
  <c r="Z95" i="14" s="1"/>
  <c r="Z98" i="14" a="1"/>
  <c r="Z98" i="14" s="1"/>
  <c r="Z104" i="14" a="1"/>
  <c r="Z104" i="14" s="1"/>
  <c r="C22" i="19" l="1"/>
  <c r="C46" i="19" s="1"/>
  <c r="C49" i="19" s="1"/>
  <c r="C13" i="19"/>
  <c r="C45" i="19" s="1"/>
  <c r="Z122" i="14"/>
  <c r="Z5" i="14"/>
  <c r="C50" i="19" l="1"/>
  <c r="C4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Bishop, Theo (Graduate Trainee)</author>
  </authors>
  <commentList>
    <comment ref="L4" authorId="0" shapeId="0" xr:uid="{C9F55442-56CD-45F6-BF80-76D7EC0AFC60}">
      <text>
        <r>
          <rPr>
            <b/>
            <sz val="9"/>
            <color indexed="81"/>
            <rFont val="Tahoma"/>
            <family val="2"/>
          </rPr>
          <t xml:space="preserve">Bishop, Theo:
</t>
        </r>
        <r>
          <rPr>
            <sz val="9"/>
            <color indexed="81"/>
            <rFont val="Tahoma"/>
            <family val="2"/>
          </rPr>
          <t xml:space="preserve">Anaerobic digestion is a sequence of processes by which microorganisms break down biodegradable material in the absence of oxygen. The process is used for industrial or domestic purposes to manage waste or to produce fuels.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<sst xmlns="http://schemas.openxmlformats.org/spreadsheetml/2006/main" count="1632" uniqueCount="321">
  <si>
    <t>Carbon Footprint Calculator</t>
  </si>
  <si>
    <t>At Newport City Council (NCC), we have set ambitious targets to achieve net zero emissions by 2030. This will require a change in scale and place of delivery models. Currently, NNC's emissions with purchased goods and services are estimated using spend-based conversion factors from DEFRA, which do not accurately reflect the environmental impact of NCC's purchases.</t>
  </si>
  <si>
    <t>As of Q1 2023/24, NCC has started conducing financial analysis to outline the top suppliers within its supply chain. This has enabled NCC to better understand the suppliers' organisational emissions and contract specific emissions.</t>
  </si>
  <si>
    <t>Background Information</t>
  </si>
  <si>
    <t>Financial year period for reporting</t>
  </si>
  <si>
    <t>Please select</t>
  </si>
  <si>
    <t>Date of report submission: --/--/----</t>
  </si>
  <si>
    <t>Person responsible for this report</t>
  </si>
  <si>
    <t>Email address of person responsible for this report</t>
  </si>
  <si>
    <t>Organisational annual turnover £</t>
  </si>
  <si>
    <t>Number of employees</t>
  </si>
  <si>
    <t>If you have selected 'Other', kindly provide the specific months and years from which the data has been collected.                                                                                                                                                                e.g: May - April (2022 - 2023)</t>
  </si>
  <si>
    <t>Reporting methods</t>
  </si>
  <si>
    <t>To enhance these efforts, sustainable procurement processes have been integrated into procurement policy. From Q2 2023/24, all suppliers with new or renewed contracts over £75,000 must report emissions throughout the contract duration. The Climate Change Team (CCT)  provides advisory support and GHG accounting to ensure compliance with NCC policies. Any information shared within this platform will be treated with confidentiality, fostering a safe space for data reporting and analysis. The CCT supports organisations to understand the specific climate and sustainability issues they are facing now and in the future.</t>
  </si>
  <si>
    <t>Scope 1</t>
  </si>
  <si>
    <t>Direct</t>
  </si>
  <si>
    <t>Total</t>
  </si>
  <si>
    <t>Outside of scopes</t>
  </si>
  <si>
    <t>Scope 2</t>
  </si>
  <si>
    <t>Scope 3</t>
  </si>
  <si>
    <t>High</t>
  </si>
  <si>
    <t>Low</t>
  </si>
  <si>
    <t>Business travel</t>
  </si>
  <si>
    <t>Commuting</t>
  </si>
  <si>
    <t>Homeworking</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</si>
  <si>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</si>
  <si>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</si>
  <si>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</si>
  <si>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</si>
  <si>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</si>
  <si>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</si>
  <si>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</si>
  <si>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</si>
  <si>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</si>
  <si>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</si>
  <si>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</si>
  <si>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</si>
  <si>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</si>
  <si>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</si>
  <si>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</si>
  <si>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</si>
  <si>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</si>
  <si>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</si>
  <si>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</si>
  <si>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undifferentiated goods- and services-producing activities of households for own use</t>
  </si>
  <si>
    <t>Error Test</t>
  </si>
  <si>
    <t>Blank Test</t>
  </si>
  <si>
    <t>Methodology</t>
  </si>
  <si>
    <t>RSD</t>
  </si>
  <si>
    <t>Units</t>
  </si>
  <si>
    <t>Converted data</t>
  </si>
  <si>
    <t>Standard units</t>
  </si>
  <si>
    <t>Ease of collection</t>
  </si>
  <si>
    <t>Indirect generation</t>
  </si>
  <si>
    <t>Indirect service</t>
  </si>
  <si>
    <t>Indirect T&amp;D</t>
  </si>
  <si>
    <t>Indirect WTT</t>
  </si>
  <si>
    <t>Buildings and Operations</t>
  </si>
  <si>
    <t>Please fill out the blank cells with your organisational information. By doing so, the built-in calculations will automatically calculate your emissions data for you, making it easier to track your carbon footprint. If your organisation does not utilise certain consumption types, please leave those cells blank.</t>
  </si>
  <si>
    <t>Energy source</t>
  </si>
  <si>
    <t>Consumption Data</t>
  </si>
  <si>
    <t xml:space="preserve">Gas </t>
  </si>
  <si>
    <t>kgCO2e</t>
  </si>
  <si>
    <t>Electricity</t>
  </si>
  <si>
    <t>Unit of measurement</t>
  </si>
  <si>
    <t xml:space="preserve">Gas oil </t>
  </si>
  <si>
    <t>kWh</t>
  </si>
  <si>
    <t>Litres</t>
  </si>
  <si>
    <t>Burning Oil (Kerosene)</t>
  </si>
  <si>
    <t>LPG</t>
  </si>
  <si>
    <t>GHG Emissions</t>
  </si>
  <si>
    <t>Scope 3 Reporting</t>
  </si>
  <si>
    <t>Upstream transportation and distribution</t>
  </si>
  <si>
    <t>Electricity usage figures are used to report the Scope 3 emissions associated with grid losses (the energy loss that occurs in getting the electricity from the power plant to the organisations that purchase it). You do not need to enter any data for this section.</t>
  </si>
  <si>
    <t>Vehicles &amp; Business Travel</t>
  </si>
  <si>
    <t>For this section, information relating to company owned vehicles and business travel is required. The definitions of these can be found below.</t>
  </si>
  <si>
    <r>
      <rPr>
        <b/>
        <sz val="11"/>
        <color theme="1"/>
        <rFont val="Arial"/>
        <family val="2"/>
      </rPr>
      <t xml:space="preserve">* Company Vehicles: </t>
    </r>
    <r>
      <rPr>
        <sz val="11"/>
        <color theme="1"/>
        <rFont val="Arial"/>
        <family val="2"/>
      </rPr>
      <t>Vehicles owned or operated by the reporting company</t>
    </r>
  </si>
  <si>
    <r>
      <t xml:space="preserve">* Business Travel: </t>
    </r>
    <r>
      <rPr>
        <sz val="11"/>
        <color theme="1"/>
        <rFont val="Arial"/>
        <family val="2"/>
      </rPr>
      <t>Vehicles not owned by the reporting company. This could include employee owned vehicles.</t>
    </r>
  </si>
  <si>
    <t>Company Vehicles</t>
  </si>
  <si>
    <t>Petrol</t>
  </si>
  <si>
    <t>Diesel</t>
  </si>
  <si>
    <t>Hybrid</t>
  </si>
  <si>
    <t>Electric</t>
  </si>
  <si>
    <t>Miles travelled</t>
  </si>
  <si>
    <t>Hybrid Electric</t>
  </si>
  <si>
    <t>HVO</t>
  </si>
  <si>
    <t>Business Travel</t>
  </si>
  <si>
    <t>Fuel and energy related activities</t>
  </si>
  <si>
    <t>Fuel usage figures are also used to account for the upstream Scope 3 emissions associated with extraction, refining and transportation of the raw fuel sources to an organisation’s site (or asset), prior to combustion. You do not need to enter any data for this section.</t>
  </si>
  <si>
    <t>Tier test</t>
  </si>
  <si>
    <t>Supply chain group</t>
  </si>
  <si>
    <t>SIC code (SIC 2007)</t>
  </si>
  <si>
    <t>Product category</t>
  </si>
  <si>
    <t>Amount spent by product category (£)</t>
  </si>
  <si>
    <t>Converted Data (£)</t>
  </si>
  <si>
    <t>Standard Units</t>
  </si>
  <si>
    <r>
      <t>Total kg CO</t>
    </r>
    <r>
      <rPr>
        <b/>
        <vertAlign val="subscript"/>
        <sz val="10"/>
        <color theme="0"/>
        <rFont val="Arial"/>
        <family val="2"/>
      </rPr>
      <t>2</t>
    </r>
    <r>
      <rPr>
        <b/>
        <sz val="10"/>
        <color theme="0"/>
        <rFont val="Arial"/>
        <family val="2"/>
      </rPr>
      <t>e</t>
    </r>
  </si>
  <si>
    <t>Notes on data source and exclusions</t>
  </si>
  <si>
    <t>01</t>
  </si>
  <si>
    <t xml:space="preserve">Products of agriculture, hunting and related services         </t>
  </si>
  <si>
    <t>Tier 1</t>
  </si>
  <si>
    <t>£</t>
  </si>
  <si>
    <t>02</t>
  </si>
  <si>
    <t xml:space="preserve">Products of forestry, logging and related services         </t>
  </si>
  <si>
    <t>03</t>
  </si>
  <si>
    <t xml:space="preserve">Fish and other fishing products; aquaculture products; support services to fishing     </t>
  </si>
  <si>
    <t>05</t>
  </si>
  <si>
    <t xml:space="preserve">Coal and lignite             </t>
  </si>
  <si>
    <t>06</t>
  </si>
  <si>
    <t xml:space="preserve">Crude petroleum and natural gas           </t>
  </si>
  <si>
    <t>08</t>
  </si>
  <si>
    <t xml:space="preserve">Other mining and quarrying products           </t>
  </si>
  <si>
    <t>09</t>
  </si>
  <si>
    <t xml:space="preserve">Mining support services             </t>
  </si>
  <si>
    <t>10.1</t>
  </si>
  <si>
    <t xml:space="preserve">Preserved meat and meat products           </t>
  </si>
  <si>
    <t>10.2 -3</t>
  </si>
  <si>
    <t xml:space="preserve">Processed and preserved fish, crustaceans, molluscs, fruit and vegetables       </t>
  </si>
  <si>
    <t>10.4</t>
  </si>
  <si>
    <t xml:space="preserve">Vegetable and animal oils and fats          </t>
  </si>
  <si>
    <t>10.5</t>
  </si>
  <si>
    <t xml:space="preserve">Dairy products              </t>
  </si>
  <si>
    <t>10.6</t>
  </si>
  <si>
    <t xml:space="preserve">Grain mill products, starches and starch products         </t>
  </si>
  <si>
    <t>10.7</t>
  </si>
  <si>
    <t xml:space="preserve">Bakery and farinaceous products            </t>
  </si>
  <si>
    <t>10.8</t>
  </si>
  <si>
    <t xml:space="preserve">Other food products             </t>
  </si>
  <si>
    <t xml:space="preserve">Prepared animal feeds             </t>
  </si>
  <si>
    <t>11.01-6</t>
  </si>
  <si>
    <t xml:space="preserve">Alcoholic beverages              </t>
  </si>
  <si>
    <t xml:space="preserve">Soft drinks              </t>
  </si>
  <si>
    <t xml:space="preserve">Tobacco products              </t>
  </si>
  <si>
    <t xml:space="preserve">Textiles               </t>
  </si>
  <si>
    <t xml:space="preserve">Wearing apparel              </t>
  </si>
  <si>
    <t xml:space="preserve">Leather and related products            </t>
  </si>
  <si>
    <t>Wood and of products of wood and cork, except furniture; articles of straw and plaiting materials</t>
  </si>
  <si>
    <t xml:space="preserve">Paper and paper products            </t>
  </si>
  <si>
    <t xml:space="preserve">Printing and recording services            </t>
  </si>
  <si>
    <t xml:space="preserve">Coke and refined petroleum products           </t>
  </si>
  <si>
    <t xml:space="preserve">Paints, varnishes and similar coatings, printing ink and mastics       </t>
  </si>
  <si>
    <t xml:space="preserve">Soap and detergents, cleaning and polishing preparations, perfumes and toilet preparations     </t>
  </si>
  <si>
    <t xml:space="preserve">Other chemical products             </t>
  </si>
  <si>
    <t>20A</t>
  </si>
  <si>
    <t xml:space="preserve">Industrial gases, inorganics and fertilisers (all inorganic chemicals) - 20.11/13/15      </t>
  </si>
  <si>
    <t>20B</t>
  </si>
  <si>
    <t xml:space="preserve">Petrochemicals - 20.14/16/17/60             </t>
  </si>
  <si>
    <t>20C</t>
  </si>
  <si>
    <t xml:space="preserve">Dyestuffs, agro-chemicals - 20.12/20            </t>
  </si>
  <si>
    <t xml:space="preserve">Basic pharmaceutical products and pharmaceutical preparations          </t>
  </si>
  <si>
    <t xml:space="preserve">Rubber and plastic products            </t>
  </si>
  <si>
    <t>23.5-6</t>
  </si>
  <si>
    <t xml:space="preserve">Cement, lime, plaster and articles of concrete, cement and plaster </t>
  </si>
  <si>
    <t>23OTHER</t>
  </si>
  <si>
    <t xml:space="preserve">Glass, refractory, clay, other porcelain and ceramic, stone and abrasive products - 23.1-4/7-9   </t>
  </si>
  <si>
    <t>24.1-3</t>
  </si>
  <si>
    <t xml:space="preserve">Basic iron and steel            </t>
  </si>
  <si>
    <t>24.4-5</t>
  </si>
  <si>
    <t xml:space="preserve">Other basic metals and casting           </t>
  </si>
  <si>
    <t xml:space="preserve">Weapons and ammunition             </t>
  </si>
  <si>
    <t>25OTHER</t>
  </si>
  <si>
    <t xml:space="preserve">Fabricated metal products, excl. machinery and equipment and weapons &amp; ammunition - 25.1-3/25.5-9   </t>
  </si>
  <si>
    <t xml:space="preserve">Computer, electronic and optical products           </t>
  </si>
  <si>
    <t xml:space="preserve">Electrical equipment              </t>
  </si>
  <si>
    <t xml:space="preserve">Machinery and equipment n.e.c.            </t>
  </si>
  <si>
    <t xml:space="preserve">Motor vehicles, trailers and semi-trailers           </t>
  </si>
  <si>
    <t xml:space="preserve">Ships and boats             </t>
  </si>
  <si>
    <t xml:space="preserve">Air and spacecraft and related machinery          </t>
  </si>
  <si>
    <t>30OTHER</t>
  </si>
  <si>
    <t xml:space="preserve">Other transport equipment - 30.2/4/9           </t>
  </si>
  <si>
    <t xml:space="preserve">Furniture               </t>
  </si>
  <si>
    <t xml:space="preserve">Other manufactured goods             </t>
  </si>
  <si>
    <t xml:space="preserve">Repair and maintenance of ships and boats         </t>
  </si>
  <si>
    <t xml:space="preserve">Repair and maintenance of aircraft and spacecraft         </t>
  </si>
  <si>
    <t>33OTHER</t>
  </si>
  <si>
    <t xml:space="preserve">Rest of repair; Installation - 33.11-14/17/19/20          </t>
  </si>
  <si>
    <t>Electricity, transmission and distribution</t>
  </si>
  <si>
    <t>35.2-3</t>
  </si>
  <si>
    <t xml:space="preserve">Gas; distribution of gaseous fuels through mains; steam and air conditioning supply    </t>
  </si>
  <si>
    <t xml:space="preserve">Natural water; water treatment and supply services         </t>
  </si>
  <si>
    <t xml:space="preserve">Sewerage services; sewage sludge            </t>
  </si>
  <si>
    <t xml:space="preserve">Waste collection, treatment and disposal services; materials recovery services       </t>
  </si>
  <si>
    <t xml:space="preserve">Remediation services and other waste management services         </t>
  </si>
  <si>
    <t xml:space="preserve">Buildings and building construction works           </t>
  </si>
  <si>
    <t>42.1-2</t>
  </si>
  <si>
    <t xml:space="preserve">Constructions and construction works for civil engineering         </t>
  </si>
  <si>
    <t xml:space="preserve">Specialised construction works             </t>
  </si>
  <si>
    <t xml:space="preserve">Wholesale and retail trade and repair services of motor vehicles and motorcycles    </t>
  </si>
  <si>
    <t xml:space="preserve">Wholesale trade services, except of motor vehicles and motorcycles       </t>
  </si>
  <si>
    <t xml:space="preserve">Retail trade services, except of motor vehicles and motorcycles       </t>
  </si>
  <si>
    <t>49.1-2</t>
  </si>
  <si>
    <t xml:space="preserve">Rail transport services             </t>
  </si>
  <si>
    <t>49.3-5</t>
  </si>
  <si>
    <t xml:space="preserve">Land transport services and transport services via pipelines, excluding rail transport     </t>
  </si>
  <si>
    <t xml:space="preserve">Water transport services             </t>
  </si>
  <si>
    <t xml:space="preserve">Air transport services             </t>
  </si>
  <si>
    <t xml:space="preserve">Warehousing and support services for transportation          </t>
  </si>
  <si>
    <t xml:space="preserve">Postal and courier services            </t>
  </si>
  <si>
    <t xml:space="preserve">Accommodation services              </t>
  </si>
  <si>
    <t xml:space="preserve">Food and beverage serving services           </t>
  </si>
  <si>
    <t xml:space="preserve">Publishing services              </t>
  </si>
  <si>
    <t xml:space="preserve">Motion picture, video and TV programme production services, sound recording &amp; music publishing   </t>
  </si>
  <si>
    <t xml:space="preserve">Programming and broadcasting services            </t>
  </si>
  <si>
    <t xml:space="preserve">Telecommunications services              </t>
  </si>
  <si>
    <t xml:space="preserve">Computer programming, consultancy and related services          </t>
  </si>
  <si>
    <t xml:space="preserve">Information services              </t>
  </si>
  <si>
    <t xml:space="preserve">Financial services, except insurance and pension funding         </t>
  </si>
  <si>
    <t>65.1-2</t>
  </si>
  <si>
    <t xml:space="preserve">Insurance and reinsurance services, except compulsory social security      </t>
  </si>
  <si>
    <t xml:space="preserve">Services auxiliary to financial services and insurance services        </t>
  </si>
  <si>
    <t xml:space="preserve">Real estate services, excluding on a fee or contract basis and imputed rent   </t>
  </si>
  <si>
    <t>68.2IMP</t>
  </si>
  <si>
    <t>Owner-Occupiers' Housing Services</t>
  </si>
  <si>
    <t xml:space="preserve">Real estate services on a fee or contract basis       </t>
  </si>
  <si>
    <t xml:space="preserve">Legal services              </t>
  </si>
  <si>
    <t xml:space="preserve">Accounting, bookkeeping and auditing services; tax consulting services        </t>
  </si>
  <si>
    <t xml:space="preserve">Services of head offices; management consulting services         </t>
  </si>
  <si>
    <t xml:space="preserve">Architectural and engineering services; technical testing and analysis services       </t>
  </si>
  <si>
    <t xml:space="preserve">Scientific research and development services           </t>
  </si>
  <si>
    <t xml:space="preserve">Advertising and market research services           </t>
  </si>
  <si>
    <t xml:space="preserve">Other professional, scientific and technical services          </t>
  </si>
  <si>
    <t xml:space="preserve">Veterinary services              </t>
  </si>
  <si>
    <t xml:space="preserve">Rental and leasing services            </t>
  </si>
  <si>
    <t xml:space="preserve">Employment services              </t>
  </si>
  <si>
    <t xml:space="preserve">Travel agency, tour operator and other reservation services and related services     </t>
  </si>
  <si>
    <t xml:space="preserve">Security and investigation services            </t>
  </si>
  <si>
    <t xml:space="preserve">Services to buildings and landscape           </t>
  </si>
  <si>
    <t xml:space="preserve">Office administrative, office support and other business support services       </t>
  </si>
  <si>
    <t xml:space="preserve">Public administration and defence services; compulsory social security services       </t>
  </si>
  <si>
    <t xml:space="preserve">Education services              </t>
  </si>
  <si>
    <t xml:space="preserve">Human health services             </t>
  </si>
  <si>
    <t xml:space="preserve">Residential care services             </t>
  </si>
  <si>
    <t xml:space="preserve">Social work services without accommodation           </t>
  </si>
  <si>
    <t xml:space="preserve">Creative, arts and entertainment services           </t>
  </si>
  <si>
    <t xml:space="preserve">Libraries, archives, museums and other cultural services         </t>
  </si>
  <si>
    <t xml:space="preserve">Gambling and betting services            </t>
  </si>
  <si>
    <t xml:space="preserve">Sports services and amusement and recreation services         </t>
  </si>
  <si>
    <t xml:space="preserve">Services furnished by membership organisations           </t>
  </si>
  <si>
    <t xml:space="preserve">Repair services of computers and personal and household goods       </t>
  </si>
  <si>
    <t xml:space="preserve">Other personal services             </t>
  </si>
  <si>
    <t xml:space="preserve">Services of households as employers of domestic personnel        </t>
  </si>
  <si>
    <t>Supply chain - tier 2 methodology</t>
  </si>
  <si>
    <t>Spend for which Tier 2 method accounts</t>
  </si>
  <si>
    <t>Unit</t>
  </si>
  <si>
    <t>Total EF (kgCO2e/unit)</t>
  </si>
  <si>
    <t>Calculated emissions (kgCO2e) for this spend</t>
  </si>
  <si>
    <t>Notes on data source and methods</t>
  </si>
  <si>
    <t>Tier 2</t>
  </si>
  <si>
    <t>Supply Chain - Purchased Goods and Services</t>
  </si>
  <si>
    <r>
      <t xml:space="preserve">The Tier 1 table is based on the Defra source 'Conversion factors KgCO2 per £ spent, by SIC code 2020', rounded to 3 d.p.
</t>
    </r>
    <r>
      <rPr>
        <u/>
        <sz val="11"/>
        <rFont val="Arial"/>
        <family val="2"/>
      </rPr>
      <t xml:space="preserve">www.gov.uk/government/statistics/uks-carbon-footprint  </t>
    </r>
    <r>
      <rPr>
        <sz val="11"/>
        <rFont val="Arial"/>
        <family val="2"/>
      </rPr>
      <t xml:space="preserve">
This table only covers indirect emissions from the supply chain and is an estimate of the indirect GHG emissions resulting from expenditure on procuring goods and services. The emission factors were calculated by the University of Leeds as an update to the dataset used previously which were factors for 2011. 
This table also includes a number of activities that are likely to be covered in your operational emissions, such as fuel use and transmission and distribution, travel and water. If you have captured that activity in the Operational emissions tab, you should remove the related expenditure from this table as otherwise you will be double counting your emissions.</t>
    </r>
  </si>
  <si>
    <r>
      <t>Emission factor (kgCO</t>
    </r>
    <r>
      <rPr>
        <b/>
        <vertAlign val="subscript"/>
        <sz val="10"/>
        <color theme="0"/>
        <rFont val="Arial"/>
        <family val="2"/>
      </rPr>
      <t>2</t>
    </r>
    <r>
      <rPr>
        <b/>
        <sz val="10"/>
        <color theme="0"/>
        <rFont val="Arial"/>
        <family val="2"/>
      </rPr>
      <t>e per £ spent)</t>
    </r>
  </si>
  <si>
    <r>
      <t xml:space="preserve">If you wish to use a higher tier method for part of your supply chain emissions, you can record the emissions in the table below together with the equivalent spend associated with those emissions. Include brief notes about your method for calculating the emissions, or a reference to further information. 
</t>
    </r>
    <r>
      <rPr>
        <b/>
        <sz val="11"/>
        <color rgb="FF636363"/>
        <rFont val="Arial"/>
        <family val="2"/>
      </rPr>
      <t>DO NOT</t>
    </r>
    <r>
      <rPr>
        <sz val="11"/>
        <color rgb="FF636363"/>
        <rFont val="Arial"/>
        <family val="2"/>
      </rPr>
      <t xml:space="preserve"> subtract this spend from the data reported in the Tier 1 table (i.e any emissions reported in the table </t>
    </r>
    <r>
      <rPr>
        <b/>
        <sz val="11"/>
        <color rgb="FF636363"/>
        <rFont val="Arial"/>
        <family val="2"/>
      </rPr>
      <t>below</t>
    </r>
    <r>
      <rPr>
        <sz val="11"/>
        <color rgb="FF636363"/>
        <rFont val="Arial"/>
        <family val="2"/>
      </rPr>
      <t xml:space="preserve"> should also be included in the total spend for that category in the table </t>
    </r>
    <r>
      <rPr>
        <b/>
        <sz val="11"/>
        <color rgb="FF636363"/>
        <rFont val="Arial"/>
        <family val="2"/>
      </rPr>
      <t>above</t>
    </r>
    <r>
      <rPr>
        <sz val="11"/>
        <color rgb="FF636363"/>
        <rFont val="Arial"/>
        <family val="2"/>
      </rPr>
      <t>. Duplicated emissions will be reconciled when compiling the data. The 'Supply chain group' and 'SIC code' columns will automatically fill once a category has been selected in the 'Product category' column.</t>
    </r>
  </si>
  <si>
    <t>Supply chain</t>
  </si>
  <si>
    <t xml:space="preserve">Waste &amp; Water </t>
  </si>
  <si>
    <t>Open Loop</t>
  </si>
  <si>
    <t>Closed Loop</t>
  </si>
  <si>
    <t>Waste Type</t>
  </si>
  <si>
    <t>Combustion</t>
  </si>
  <si>
    <t>Composting</t>
  </si>
  <si>
    <t>Landfill</t>
  </si>
  <si>
    <t>Anaerobic Digestion</t>
  </si>
  <si>
    <t>=</t>
  </si>
  <si>
    <t>Commercial and Industrial Waste</t>
  </si>
  <si>
    <t>Water Useage</t>
  </si>
  <si>
    <t>Water supply data is used to account for water delivered through the mains supply network.</t>
  </si>
  <si>
    <t>Water Supply</t>
  </si>
  <si>
    <t>cubic metres (m3)</t>
  </si>
  <si>
    <t>kg CO2e</t>
  </si>
  <si>
    <t>Water treatment data is used for water returned into the sewage system through mains drains.</t>
  </si>
  <si>
    <t>Water Treatment</t>
  </si>
  <si>
    <r>
      <t xml:space="preserve">Recycled Material </t>
    </r>
    <r>
      <rPr>
        <i/>
        <sz val="11"/>
        <color theme="1"/>
        <rFont val="Arial"/>
        <family val="2"/>
      </rPr>
      <t>Into other products</t>
    </r>
  </si>
  <si>
    <r>
      <t xml:space="preserve">Recycled Material </t>
    </r>
    <r>
      <rPr>
        <i/>
        <sz val="11"/>
        <color theme="1"/>
        <rFont val="Arial"/>
        <family val="2"/>
      </rPr>
      <t>Into same product</t>
    </r>
  </si>
  <si>
    <r>
      <t xml:space="preserve">Average Construction </t>
    </r>
    <r>
      <rPr>
        <i/>
        <sz val="11"/>
        <color theme="1"/>
        <rFont val="Arial"/>
        <family val="2"/>
      </rPr>
      <t>(entered in tonnes)</t>
    </r>
  </si>
  <si>
    <r>
      <t xml:space="preserve">Books </t>
    </r>
    <r>
      <rPr>
        <i/>
        <sz val="11"/>
        <color theme="1"/>
        <rFont val="Arial"/>
        <family val="2"/>
      </rPr>
      <t>(entered in tonnes)</t>
    </r>
  </si>
  <si>
    <r>
      <t xml:space="preserve">Glass </t>
    </r>
    <r>
      <rPr>
        <i/>
        <sz val="11"/>
        <color theme="1"/>
        <rFont val="Arial"/>
        <family val="2"/>
      </rPr>
      <t>(entered in tonnes)</t>
    </r>
  </si>
  <si>
    <r>
      <t xml:space="preserve">Clothing </t>
    </r>
    <r>
      <rPr>
        <i/>
        <sz val="11"/>
        <color theme="1"/>
        <rFont val="Arial"/>
        <family val="2"/>
      </rPr>
      <t>(entered in tonnes)</t>
    </r>
  </si>
  <si>
    <r>
      <t xml:space="preserve">Household residual waste </t>
    </r>
    <r>
      <rPr>
        <i/>
        <sz val="11"/>
        <color theme="1"/>
        <rFont val="Arial"/>
        <family val="2"/>
      </rPr>
      <t>(entered in tonnes)</t>
    </r>
  </si>
  <si>
    <r>
      <t xml:space="preserve">Food &amp; Garden Waste </t>
    </r>
    <r>
      <rPr>
        <i/>
        <sz val="11"/>
        <color theme="1"/>
        <rFont val="Arial"/>
        <family val="2"/>
      </rPr>
      <t>(entered in tonnes)</t>
    </r>
  </si>
  <si>
    <r>
      <t xml:space="preserve"> </t>
    </r>
    <r>
      <rPr>
        <i/>
        <sz val="11"/>
        <color theme="1"/>
        <rFont val="Arial"/>
        <family val="2"/>
      </rPr>
      <t xml:space="preserve">(entered in tonnes)                                    </t>
    </r>
    <r>
      <rPr>
        <b/>
        <sz val="11"/>
        <color theme="1"/>
        <rFont val="Arial"/>
        <family val="2"/>
      </rPr>
      <t>kgCO2e</t>
    </r>
  </si>
  <si>
    <r>
      <t xml:space="preserve">Electrical Items </t>
    </r>
    <r>
      <rPr>
        <i/>
        <sz val="11"/>
        <color theme="1"/>
        <rFont val="Arial"/>
        <family val="2"/>
      </rPr>
      <t>(entered in tonnes)</t>
    </r>
  </si>
  <si>
    <r>
      <t xml:space="preserve">Metal Waste </t>
    </r>
    <r>
      <rPr>
        <i/>
        <sz val="11"/>
        <color theme="1"/>
        <rFont val="Arial"/>
        <family val="2"/>
      </rPr>
      <t>(entered in tonnes)</t>
    </r>
  </si>
  <si>
    <r>
      <t xml:space="preserve">Plastic Waste </t>
    </r>
    <r>
      <rPr>
        <i/>
        <sz val="11"/>
        <color theme="1"/>
        <rFont val="Arial"/>
        <family val="2"/>
      </rPr>
      <t>(entered in tonnes)</t>
    </r>
  </si>
  <si>
    <r>
      <t xml:space="preserve">Paper Waste </t>
    </r>
    <r>
      <rPr>
        <i/>
        <sz val="11"/>
        <color theme="1"/>
        <rFont val="Arial"/>
        <family val="2"/>
      </rPr>
      <t>(entered in tonnes)</t>
    </r>
  </si>
  <si>
    <t>Commuting and Homeworking</t>
  </si>
  <si>
    <t>Private Car (Average)</t>
  </si>
  <si>
    <t>vehicle miles</t>
  </si>
  <si>
    <t>→</t>
  </si>
  <si>
    <t>Plug-In Hybrid</t>
  </si>
  <si>
    <t>Motorbike (Average)</t>
  </si>
  <si>
    <t>Public Transport</t>
  </si>
  <si>
    <t>Taxi (Regular)</t>
  </si>
  <si>
    <t>Taxi (Black Cab)</t>
  </si>
  <si>
    <t>Full-time Equivalent Employees (FTE)</t>
  </si>
  <si>
    <t>Annual Working Hours at Home</t>
  </si>
  <si>
    <t>For this section, please enter the total annual figures for employees commuting to and from work, along with annual working from home data.</t>
  </si>
  <si>
    <t>Fuel and energy related activities (business travel)</t>
  </si>
  <si>
    <t>Fuel and energy related activities (company vehicles)</t>
  </si>
  <si>
    <t>Electric Vehicle</t>
  </si>
  <si>
    <t>vehicle km</t>
  </si>
  <si>
    <t>Sum of Data</t>
  </si>
  <si>
    <t>Carbon Footprint - 2023/24</t>
  </si>
  <si>
    <t>Summary of Data</t>
  </si>
  <si>
    <t>Activity</t>
  </si>
  <si>
    <t>Natural gas</t>
  </si>
  <si>
    <t>Fuel for business owned vehicles</t>
  </si>
  <si>
    <t>Fuel for heating on site</t>
  </si>
  <si>
    <t>Electricity - Location Based</t>
  </si>
  <si>
    <t>Purchased goods and services</t>
  </si>
  <si>
    <t>Waste generated in operations</t>
  </si>
  <si>
    <t>Employee commuting and homeworking</t>
  </si>
  <si>
    <t>Business vehicles sum</t>
  </si>
  <si>
    <t>Heating on site sum</t>
  </si>
  <si>
    <t>Fuel and energy related activities 1</t>
  </si>
  <si>
    <t>Fuel and energy related activities 2</t>
  </si>
  <si>
    <t>Fuel and energy related activities 3</t>
  </si>
  <si>
    <t>Total waste</t>
  </si>
  <si>
    <t>Total water</t>
  </si>
  <si>
    <t>Water use</t>
  </si>
  <si>
    <t>Business travel sum</t>
  </si>
  <si>
    <t>Employee commuting and homeworking sum</t>
  </si>
  <si>
    <t>n/a work frome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</si>
</sst>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_-;\-* #,##0_-;_-* &quot;-&quot;??_-;_-@_-"/>
    <numFmt numFmtId="166" formatCode="&quot;£&quot;#,##0.00"/>
    <numFmt numFmtId="167" formatCode="#,##0.000"/>
    <numFmt numFmtId="168" formatCode="0.0"/>
    <numFmt numFmtId="169" formatCode="#,##0.0_ ;\-#,##0.0\ "/>
  </numFmts>
  <fonts count="36" x14ac:knownFonts="1">
    <font>
      <sz val="11"/>
      <color theme="1"/>
      <name val="Aptos Narrow"/>
      <family val="2"/>
      <scheme val="minor"/>
    </font>
    <font>
      <sz val="11"/>
      <color theme="1"/>
      <name val="Aptos Narrow"/>
      <family val="2"/>
      <scheme val="minor"/>
    </font>
    <font>
      <sz val="11"/>
      <color theme="1"/>
      <name val="Arial"/>
      <family val="2"/>
    </font>
    <font>
      <b/>
      <sz val="11"/>
      <color theme="1"/>
      <name val="Arial"/>
      <family val="2"/>
    </font>
    <font>
      <b/>
      <sz val="16"/>
      <color theme="1"/>
      <name val="Arial"/>
      <family val="2"/>
    </font>
    <font>
      <sz val="14"/>
      <color theme="1"/>
      <name val="Arial"/>
      <family val="2"/>
    </font>
    <font>
      <i/>
      <sz val="11"/>
      <color theme="1"/>
      <name val="Arial"/>
      <family val="2"/>
    </font>
    <font>
      <sz val="11"/>
      <color rgb="FFFF0000"/>
      <name val="Arial"/>
      <family val="2"/>
    </font>
    <font>
      <sz val="11"/>
      <color theme="0" tint="-0.34998626667073579"/>
      <name val="Arial"/>
      <family val="2"/>
    </font>
    <font>
      <i/>
      <sz val="11"/>
      <color theme="0" tint="-0.34998626667073579"/>
      <name val="Arial"/>
      <family val="2"/>
    </font>
    <font>
      <sz val="11"/>
      <name val="Arial"/>
      <family val="2"/>
    </font>
    <font>
      <i/>
      <sz val="11"/>
      <name val="Arial"/>
      <family val="2"/>
    </font>
    <font>
      <b/>
      <sz val="11"/>
      <color theme="0"/>
      <name val="Arial"/>
      <family val="2"/>
    </font>
    <font>
      <sz val="11"/>
      <color theme="0"/>
      <name val="Arial"/>
      <family val="2"/>
    </font>
    <font>
      <b/>
      <vertAlign val="subscript"/>
      <sz val="10"/>
      <color theme="0"/>
      <name val="Arial"/>
      <family val="2"/>
    </font>
    <font>
      <b/>
      <sz val="10"/>
      <color theme="0"/>
      <name val="Arial"/>
      <family val="2"/>
    </font>
    <font>
      <u/>
      <sz val="11"/>
      <name val="Arial"/>
      <family val="2"/>
    </font>
    <font>
      <b/>
      <i/>
      <sz val="14"/>
      <color rgb="FF0599C7"/>
      <name val="Arial"/>
      <family val="2"/>
    </font>
    <font>
      <b/>
      <sz val="10"/>
      <color rgb="FFFFFFFF"/>
      <name val="Arial"/>
      <family val="2"/>
    </font>
    <font>
      <b/>
      <sz val="10"/>
      <name val="Arial"/>
      <family val="2"/>
    </font>
    <font>
      <sz val="10"/>
      <name val="Arial"/>
      <family val="2"/>
    </font>
    <font>
      <i/>
      <sz val="10"/>
      <name val="Arial"/>
      <family val="2"/>
    </font>
    <font>
      <sz val="10"/>
      <color rgb="FF636363"/>
      <name val="Arial"/>
      <family val="2"/>
    </font>
    <font>
      <sz val="10"/>
      <color theme="1"/>
      <name val="Arial"/>
      <family val="2"/>
    </font>
    <font>
      <sz val="10"/>
      <color rgb="FFC00000"/>
      <name val="Arial"/>
      <family val="2"/>
    </font>
    <font>
      <sz val="10"/>
      <color rgb="FFFF0000"/>
      <name val="Arial"/>
      <family val="2"/>
    </font>
    <font>
      <b/>
      <i/>
      <sz val="10"/>
      <name val="Arial"/>
      <family val="2"/>
    </font>
    <font>
      <sz val="11"/>
      <color rgb="FF636363"/>
      <name val="Arial"/>
      <family val="2"/>
    </font>
    <font>
      <b/>
      <sz val="11"/>
      <color rgb="FF636363"/>
      <name val="Arial"/>
      <family val="2"/>
    </font>
    <font>
      <b/>
      <sz val="11"/>
      <color rgb="FFFFFFFF"/>
      <name val="Arial"/>
      <family val="2"/>
    </font>
    <font>
      <b/>
      <i/>
      <sz val="14"/>
      <name val="Arial"/>
      <family val="2"/>
    </font>
    <font>
      <b/>
      <sz val="11"/>
      <name val="Arial"/>
      <family val="2"/>
    </font>
    <font>
      <b/>
      <sz val="9"/>
      <color indexed="81"/>
      <name val="Tahoma"/>
      <family val="2"/>
    </font>
    <font>
      <sz val="9"/>
      <color indexed="81"/>
      <name val="Tahoma"/>
      <family val="2"/>
    </font>
    <font>
      <i/>
      <sz val="10"/>
      <color theme="1"/>
      <name val="Arial"/>
      <family val="2"/>
    </font>
    <font>
      <b/>
      <sz val="11"/>
      <color rgb="FFFF0000"/>
      <name val="Arial"/>
      <family val="2"/>
    </font>
  </fonts>
  <fills count="16">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rgb="FF002060"/>
        <bgColor indexed="64"/>
      </patternFill>
    </fill>
    <fill>
      <patternFill patternType="solid">
        <fgColor theme="0"/>
        <bgColor indexed="64"/>
      </patternFill>
    </fill>
    <fill>
      <patternFill patternType="solid">
        <fgColor rgb="FF0599C7"/>
        <bgColor indexed="64"/>
      </patternFill>
    </fill>
    <fill>
      <patternFill patternType="solid">
        <fgColor rgb="FF70DBFC"/>
        <bgColor indexed="64"/>
      </patternFill>
    </fill>
    <fill>
      <patternFill patternType="solid">
        <fgColor theme="5" tint="0.59999389629810485"/>
        <bgColor indexed="64"/>
      </patternFill>
    </fill>
    <fill>
      <patternFill patternType="solid">
        <fgColor rgb="FFA6A6A6"/>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0" tint="-0.14999847407452621"/>
        <bgColor indexed="64"/>
      </patternFill>
    </fill>
  </fills>
  <borders count="56">
    <border>
      <left/>
      <right/>
      <top/>
      <bottom/>
      <diagonal/>
    </border>
    <border>
      <left/>
      <right/>
      <top/>
      <bottom style="thin">
        <color indexed="64"/>
      </bottom>
      <diagonal/>
    </border>
    <border>
      <left style="medium">
        <color rgb="FFFFFFFF"/>
      </left>
      <right style="medium">
        <color rgb="FFFFFFFF"/>
      </right>
      <top/>
      <bottom style="medium">
        <color rgb="FFFFFFFF"/>
      </bottom>
      <diagonal/>
    </border>
    <border>
      <left style="medium">
        <color theme="0"/>
      </left>
      <right style="medium">
        <color theme="0"/>
      </right>
      <top style="medium">
        <color theme="0"/>
      </top>
      <bottom style="medium">
        <color theme="0"/>
      </bottom>
      <diagonal/>
    </border>
    <border>
      <left/>
      <right/>
      <top/>
      <bottom style="thin">
        <color theme="0"/>
      </bottom>
      <diagonal/>
    </border>
    <border>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style="medium">
        <color rgb="FFFFFFFF"/>
      </top>
      <bottom style="medium">
        <color rgb="FFFFFFFF"/>
      </bottom>
      <diagonal/>
    </border>
    <border>
      <left style="thin">
        <color theme="0"/>
      </left>
      <right/>
      <top/>
      <bottom style="thin">
        <color theme="0"/>
      </bottom>
      <diagonal/>
    </border>
    <border>
      <left/>
      <right/>
      <top style="medium">
        <color rgb="FFFFFFFF"/>
      </top>
      <bottom style="medium">
        <color rgb="FFFFFFFF"/>
      </bottom>
      <diagonal/>
    </border>
    <border>
      <left style="medium">
        <color theme="0"/>
      </left>
      <right/>
      <top style="medium">
        <color rgb="FFFFFFFF"/>
      </top>
      <bottom style="medium">
        <color rgb="FFFFFFFF"/>
      </bottom>
      <diagonal/>
    </border>
    <border>
      <left/>
      <right style="medium">
        <color rgb="FFFFFFFF"/>
      </right>
      <top style="medium">
        <color rgb="FFFFFFFF"/>
      </top>
      <bottom/>
      <diagonal/>
    </border>
    <border>
      <left style="medium">
        <color rgb="FFFFFFFF"/>
      </left>
      <right style="medium">
        <color theme="0"/>
      </right>
      <top/>
      <bottom/>
      <diagonal/>
    </border>
    <border>
      <left/>
      <right/>
      <top style="thin">
        <color theme="0"/>
      </top>
      <bottom style="medium">
        <color rgb="FFFFFFFF"/>
      </bottom>
      <diagonal/>
    </border>
    <border>
      <left/>
      <right style="thin">
        <color theme="0"/>
      </right>
      <top style="thin">
        <color theme="0"/>
      </top>
      <bottom style="medium">
        <color rgb="FFFFFFFF"/>
      </bottom>
      <diagonal/>
    </border>
    <border>
      <left/>
      <right/>
      <top style="thin">
        <color theme="0"/>
      </top>
      <bottom style="thin">
        <color theme="0"/>
      </bottom>
      <diagonal/>
    </border>
    <border>
      <left style="medium">
        <color theme="0"/>
      </left>
      <right/>
      <top style="medium">
        <color rgb="FFFFFFFF"/>
      </top>
      <bottom/>
      <diagonal/>
    </border>
    <border>
      <left/>
      <right style="medium">
        <color rgb="FFFFFFFF"/>
      </right>
      <top/>
      <bottom style="medium">
        <color rgb="FFFFFFFF"/>
      </bottom>
      <diagonal/>
    </border>
    <border>
      <left style="medium">
        <color theme="0"/>
      </left>
      <right style="medium">
        <color theme="0"/>
      </right>
      <top style="medium">
        <color theme="0"/>
      </top>
      <bottom/>
      <diagonal/>
    </border>
    <border>
      <left/>
      <right style="medium">
        <color rgb="FFFFFFFF"/>
      </right>
      <top/>
      <bottom/>
      <diagonal/>
    </border>
    <border>
      <left style="medium">
        <color theme="0"/>
      </left>
      <right/>
      <top/>
      <bottom/>
      <diagonal/>
    </border>
    <border>
      <left/>
      <right/>
      <top style="thin">
        <color indexed="64"/>
      </top>
      <bottom style="thin">
        <color indexed="64"/>
      </bottom>
      <diagonal/>
    </border>
    <border>
      <left/>
      <right/>
      <top style="thin">
        <color indexed="64"/>
      </top>
      <bottom/>
      <diagonal/>
    </border>
    <border>
      <left/>
      <right style="thin">
        <color theme="0"/>
      </right>
      <top/>
      <bottom style="thin">
        <color theme="0"/>
      </bottom>
      <diagonal/>
    </border>
    <border>
      <left/>
      <right style="thin">
        <color theme="0"/>
      </right>
      <top style="thin">
        <color theme="0"/>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theme="0"/>
      </right>
      <top style="thin">
        <color theme="0"/>
      </top>
      <bottom style="medium">
        <color theme="0"/>
      </bottom>
      <diagonal/>
    </border>
    <border>
      <left style="thin">
        <color theme="0"/>
      </left>
      <right/>
      <top style="thin">
        <color theme="0"/>
      </top>
      <bottom style="medium">
        <color rgb="FFFFFFFF"/>
      </bottom>
      <diagonal/>
    </border>
    <border>
      <left style="medium">
        <color rgb="FFFFFFFF"/>
      </left>
      <right style="medium">
        <color rgb="FFFFFFFF"/>
      </right>
      <top/>
      <bottom/>
      <diagonal/>
    </border>
    <border>
      <left style="medium">
        <color theme="5"/>
      </left>
      <right style="medium">
        <color theme="5"/>
      </right>
      <top style="medium">
        <color theme="5"/>
      </top>
      <bottom style="medium">
        <color theme="5"/>
      </bottom>
      <diagonal/>
    </border>
    <border>
      <left style="thin">
        <color theme="0"/>
      </left>
      <right style="medium">
        <color rgb="FFFFFFFF"/>
      </right>
      <top style="medium">
        <color rgb="FFFFFFFF"/>
      </top>
      <bottom style="thin">
        <color theme="0"/>
      </bottom>
      <diagonal/>
    </border>
    <border>
      <left style="medium">
        <color rgb="FFFFFFFF"/>
      </left>
      <right/>
      <top/>
      <bottom/>
      <diagonal/>
    </border>
    <border>
      <left style="medium">
        <color rgb="FFFFFFFF"/>
      </left>
      <right/>
      <top style="medium">
        <color rgb="FFFFFFFF"/>
      </top>
      <bottom/>
      <diagonal/>
    </border>
    <border>
      <left style="medium">
        <color theme="0"/>
      </left>
      <right/>
      <top style="thin">
        <color theme="0"/>
      </top>
      <bottom style="thin">
        <color theme="0"/>
      </bottom>
      <diagonal/>
    </border>
    <border>
      <left style="thin">
        <color theme="0"/>
      </left>
      <right style="thin">
        <color theme="0"/>
      </right>
      <top style="thin">
        <color theme="0"/>
      </top>
      <bottom style="thin">
        <color indexed="64"/>
      </bottom>
      <diagonal/>
    </border>
    <border>
      <left/>
      <right/>
      <top/>
      <bottom style="medium">
        <color theme="0"/>
      </bottom>
      <diagonal/>
    </border>
    <border>
      <left/>
      <right style="medium">
        <color theme="0"/>
      </right>
      <top style="thin">
        <color theme="0"/>
      </top>
      <bottom style="thin">
        <color theme="0"/>
      </bottom>
      <diagonal/>
    </border>
    <border>
      <left style="thin">
        <color theme="0"/>
      </left>
      <right/>
      <top/>
      <bottom style="thin">
        <color indexed="64"/>
      </bottom>
      <diagonal/>
    </border>
    <border>
      <left style="medium">
        <color theme="0"/>
      </left>
      <right/>
      <top style="thin">
        <color indexed="64"/>
      </top>
      <bottom style="thin">
        <color theme="0"/>
      </bottom>
      <diagonal/>
    </border>
    <border>
      <left/>
      <right style="medium">
        <color theme="0"/>
      </right>
      <top style="thin">
        <color indexed="64"/>
      </top>
      <bottom style="thin">
        <color theme="0"/>
      </bottom>
      <diagonal/>
    </border>
    <border>
      <left/>
      <right style="medium">
        <color theme="0"/>
      </right>
      <top/>
      <bottom style="thin">
        <color theme="0"/>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right style="thin">
        <color indexed="64"/>
      </right>
      <top style="thin">
        <color indexed="64"/>
      </top>
      <bottom style="thin">
        <color indexed="64"/>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top/>
      <bottom/>
      <diagonal/>
    </border>
    <border>
      <left/>
      <right style="medium">
        <color theme="0" tint="-4.9989318521683403E-2"/>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xf numFmtId="0" fontId="2" fillId="0" borderId="0" xfId="0" applyFont="1" applyAlignment="1">
      <alignment horizontal="left"/>
    </xf>
    <xf numFmtId="0" fontId="3" fillId="0" borderId="0" xfId="0" applyFont="1"/>
    <xf numFmtId="0" fontId="2" fillId="0" borderId="0" xfId="0" applyFont="1" applyAlignment="1">
      <alignment horizontal="center"/>
    </xf>
    <xf numFmtId="0" fontId="5" fillId="0" borderId="0" xfId="0" applyFont="1" applyAlignment="1">
      <alignment horizontal="left"/>
    </xf>
    <xf numFmtId="0" fontId="5" fillId="0" borderId="0" xfId="0" applyFont="1"/>
    <xf numFmtId="0" fontId="2" fillId="0" borderId="1" xfId="0" applyFont="1" applyBorder="1"/>
    <xf numFmtId="0" fontId="3" fillId="0" borderId="0" xfId="0" applyFont="1" applyAlignment="1">
      <alignment horizontal="left"/>
    </xf>
    <xf numFmtId="0" fontId="8" fillId="0" borderId="0" xfId="0" applyFont="1"/>
    <xf numFmtId="0" fontId="9" fillId="0" borderId="0" xfId="0" applyFont="1" applyAlignment="1">
      <alignment horizontal="left" vertical="top" wrapText="1"/>
    </xf>
    <xf numFmtId="0" fontId="9" fillId="0" borderId="0" xfId="0" applyFont="1" applyAlignment="1">
      <alignment vertical="top" wrapText="1"/>
    </xf>
    <xf numFmtId="0" fontId="2" fillId="0" borderId="4" xfId="0" applyFont="1" applyBorder="1"/>
    <xf numFmtId="0" fontId="2" fillId="0" borderId="5" xfId="0" applyFont="1" applyBorder="1"/>
    <xf numFmtId="0" fontId="10" fillId="3" borderId="9" xfId="0" applyFont="1" applyFill="1" applyBorder="1"/>
    <xf numFmtId="0" fontId="10" fillId="0" borderId="0" xfId="0" applyFont="1"/>
    <xf numFmtId="0" fontId="2" fillId="0" borderId="0" xfId="0" applyFont="1" applyAlignment="1">
      <alignment vertical="center"/>
    </xf>
    <xf numFmtId="0" fontId="6" fillId="0" borderId="0" xfId="0" applyFont="1"/>
    <xf numFmtId="14" fontId="10" fillId="12" borderId="3" xfId="1" applyNumberFormat="1" applyFont="1" applyFill="1" applyBorder="1" applyAlignment="1" applyProtection="1">
      <alignment horizontal="left" vertical="center"/>
      <protection locked="0"/>
    </xf>
    <xf numFmtId="0" fontId="10" fillId="12" borderId="9" xfId="0" applyFont="1" applyFill="1" applyBorder="1"/>
    <xf numFmtId="0" fontId="2" fillId="4" borderId="0" xfId="0" applyFont="1" applyFill="1"/>
    <xf numFmtId="0" fontId="12" fillId="4" borderId="0" xfId="0" applyFont="1" applyFill="1"/>
    <xf numFmtId="0" fontId="2" fillId="13" borderId="0" xfId="0" applyFont="1" applyFill="1"/>
    <xf numFmtId="0" fontId="3" fillId="0" borderId="1" xfId="0" applyFont="1" applyBorder="1"/>
    <xf numFmtId="3" fontId="2" fillId="0" borderId="0" xfId="0" applyNumberFormat="1" applyFont="1"/>
    <xf numFmtId="4" fontId="12" fillId="4" borderId="0" xfId="0" applyNumberFormat="1" applyFont="1" applyFill="1"/>
    <xf numFmtId="4" fontId="13" fillId="4" borderId="0" xfId="0" applyNumberFormat="1" applyFont="1" applyFill="1"/>
    <xf numFmtId="4" fontId="2" fillId="13" borderId="0" xfId="0" applyNumberFormat="1" applyFont="1" applyFill="1"/>
    <xf numFmtId="4" fontId="2" fillId="0" borderId="0" xfId="0" applyNumberFormat="1" applyFont="1"/>
    <xf numFmtId="4" fontId="3" fillId="0" borderId="1" xfId="0" applyNumberFormat="1" applyFont="1" applyBorder="1"/>
    <xf numFmtId="4" fontId="2" fillId="0" borderId="31" xfId="0" applyNumberFormat="1" applyFont="1" applyBorder="1"/>
    <xf numFmtId="4" fontId="2" fillId="13" borderId="0" xfId="0" applyNumberFormat="1" applyFont="1" applyFill="1" applyAlignment="1">
      <alignment vertical="center"/>
    </xf>
    <xf numFmtId="4" fontId="2" fillId="0" borderId="1" xfId="0" applyNumberFormat="1" applyFont="1" applyBorder="1"/>
    <xf numFmtId="4" fontId="3" fillId="13" borderId="0" xfId="0" applyNumberFormat="1" applyFont="1" applyFill="1"/>
    <xf numFmtId="4" fontId="3" fillId="0" borderId="0" xfId="0" applyNumberFormat="1" applyFont="1"/>
    <xf numFmtId="4" fontId="12" fillId="0" borderId="0" xfId="0" applyNumberFormat="1" applyFont="1"/>
    <xf numFmtId="4" fontId="13" fillId="0" borderId="0" xfId="0" applyNumberFormat="1" applyFont="1"/>
    <xf numFmtId="0" fontId="2" fillId="0" borderId="9" xfId="0" applyFont="1" applyBorder="1"/>
    <xf numFmtId="0" fontId="17" fillId="0" borderId="0" xfId="0" applyFont="1" applyAlignment="1">
      <alignment vertical="center"/>
    </xf>
    <xf numFmtId="0" fontId="3" fillId="0" borderId="9" xfId="0" applyFont="1" applyBorder="1"/>
    <xf numFmtId="0" fontId="18" fillId="4" borderId="17" xfId="0" applyFont="1" applyFill="1" applyBorder="1" applyAlignment="1">
      <alignment vertical="center" wrapText="1"/>
    </xf>
    <xf numFmtId="0" fontId="18" fillId="4" borderId="35" xfId="0" applyFont="1" applyFill="1" applyBorder="1" applyAlignment="1">
      <alignment horizontal="right" vertical="center" wrapText="1"/>
    </xf>
    <xf numFmtId="0" fontId="18" fillId="4" borderId="35"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5" xfId="0" applyFont="1" applyFill="1" applyBorder="1" applyAlignment="1">
      <alignment horizontal="left" vertical="center" wrapText="1"/>
    </xf>
    <xf numFmtId="0" fontId="15" fillId="4" borderId="17"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0" xfId="0" applyFont="1" applyFill="1" applyAlignment="1">
      <alignment horizontal="center" vertical="center" wrapText="1"/>
    </xf>
    <xf numFmtId="0" fontId="18" fillId="0" borderId="27" xfId="0" applyFont="1" applyBorder="1" applyAlignment="1">
      <alignment horizontal="center" vertical="center" wrapText="1"/>
    </xf>
    <xf numFmtId="49" fontId="20" fillId="13" borderId="27" xfId="0" applyNumberFormat="1" applyFont="1" applyFill="1" applyBorder="1" applyAlignment="1">
      <alignment vertical="center" wrapText="1"/>
    </xf>
    <xf numFmtId="49" fontId="20" fillId="13" borderId="2" xfId="0" applyNumberFormat="1" applyFont="1" applyFill="1" applyBorder="1" applyAlignment="1">
      <alignment horizontal="center" vertical="center" wrapText="1"/>
    </xf>
    <xf numFmtId="0" fontId="21" fillId="13" borderId="2" xfId="0" applyFont="1" applyFill="1" applyBorder="1" applyAlignment="1">
      <alignment vertical="center" wrapText="1"/>
    </xf>
    <xf numFmtId="0" fontId="21" fillId="2" borderId="27" xfId="0" applyFont="1" applyFill="1" applyBorder="1" applyAlignment="1">
      <alignment vertical="center" wrapText="1"/>
    </xf>
    <xf numFmtId="9" fontId="20" fillId="11" borderId="27" xfId="2" applyFont="1" applyFill="1" applyBorder="1" applyAlignment="1">
      <alignment horizontal="center" vertical="center" wrapText="1"/>
    </xf>
    <xf numFmtId="9" fontId="20" fillId="11" borderId="27" xfId="2" applyFont="1" applyFill="1" applyBorder="1" applyAlignment="1" applyProtection="1">
      <alignment horizontal="center" vertical="center" wrapText="1"/>
    </xf>
    <xf numFmtId="166" fontId="20" fillId="9" borderId="27" xfId="0" applyNumberFormat="1" applyFont="1" applyFill="1" applyBorder="1" applyAlignment="1">
      <alignment vertical="center" wrapText="1"/>
    </xf>
    <xf numFmtId="167" fontId="21" fillId="2" borderId="27" xfId="0" applyNumberFormat="1" applyFont="1" applyFill="1" applyBorder="1" applyAlignment="1">
      <alignment vertical="center" wrapText="1"/>
    </xf>
    <xf numFmtId="0" fontId="22" fillId="8" borderId="35" xfId="0" applyFont="1" applyFill="1" applyBorder="1" applyAlignment="1" applyProtection="1">
      <alignment vertical="center" wrapText="1"/>
      <protection locked="0"/>
    </xf>
    <xf numFmtId="0" fontId="2" fillId="8" borderId="35" xfId="0" applyFont="1" applyFill="1" applyBorder="1" applyProtection="1">
      <protection locked="0"/>
    </xf>
    <xf numFmtId="168" fontId="23" fillId="14" borderId="3" xfId="0" applyNumberFormat="1" applyFont="1" applyFill="1" applyBorder="1" applyAlignment="1">
      <alignment horizontal="center" vertical="center"/>
    </xf>
    <xf numFmtId="165" fontId="21" fillId="0" borderId="17" xfId="1" applyNumberFormat="1" applyFont="1" applyFill="1" applyBorder="1" applyAlignment="1">
      <alignment vertical="center" wrapText="1"/>
    </xf>
    <xf numFmtId="0" fontId="21" fillId="13" borderId="38" xfId="0" applyFont="1" applyFill="1" applyBorder="1" applyAlignment="1">
      <alignment vertical="center" wrapText="1"/>
    </xf>
    <xf numFmtId="49" fontId="20" fillId="13" borderId="15" xfId="0" applyNumberFormat="1" applyFont="1" applyFill="1" applyBorder="1" applyAlignment="1">
      <alignment horizontal="center" vertical="center" wrapText="1"/>
    </xf>
    <xf numFmtId="0" fontId="21" fillId="13" borderId="39" xfId="0" applyFont="1" applyFill="1" applyBorder="1" applyAlignment="1">
      <alignment vertical="center" wrapText="1"/>
    </xf>
    <xf numFmtId="9" fontId="20" fillId="11" borderId="16" xfId="2" applyFont="1" applyFill="1" applyBorder="1" applyAlignment="1">
      <alignment horizontal="center" vertical="center" wrapText="1"/>
    </xf>
    <xf numFmtId="165" fontId="21" fillId="0" borderId="40" xfId="1" applyNumberFormat="1" applyFont="1" applyFill="1" applyBorder="1" applyAlignment="1">
      <alignment vertical="center" wrapText="1"/>
    </xf>
    <xf numFmtId="165" fontId="26" fillId="0" borderId="22" xfId="1" applyNumberFormat="1" applyFont="1" applyFill="1" applyBorder="1" applyAlignment="1">
      <alignment vertical="center" wrapText="1"/>
    </xf>
    <xf numFmtId="0" fontId="2" fillId="0" borderId="12" xfId="0" applyFont="1" applyBorder="1"/>
    <xf numFmtId="0" fontId="7" fillId="0" borderId="9" xfId="0" applyFont="1" applyBorder="1"/>
    <xf numFmtId="0" fontId="3" fillId="10" borderId="10" xfId="0" applyFont="1" applyFill="1" applyBorder="1"/>
    <xf numFmtId="0" fontId="2" fillId="0" borderId="7" xfId="0" applyFont="1" applyBorder="1"/>
    <xf numFmtId="0" fontId="18" fillId="6" borderId="35" xfId="0" applyFont="1" applyFill="1" applyBorder="1" applyAlignment="1">
      <alignment vertical="center" wrapText="1"/>
    </xf>
    <xf numFmtId="0" fontId="18" fillId="6" borderId="35"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15" fillId="6" borderId="35" xfId="0" applyFont="1" applyFill="1" applyBorder="1" applyAlignment="1">
      <alignment horizontal="center" vertical="center" wrapText="1"/>
    </xf>
    <xf numFmtId="1" fontId="20" fillId="11" borderId="17" xfId="0" applyNumberFormat="1" applyFont="1" applyFill="1" applyBorder="1" applyAlignment="1">
      <alignment vertical="center"/>
    </xf>
    <xf numFmtId="1" fontId="20" fillId="11" borderId="17" xfId="0" applyNumberFormat="1" applyFont="1" applyFill="1" applyBorder="1" applyAlignment="1">
      <alignment horizontal="center" vertical="center" wrapText="1"/>
    </xf>
    <xf numFmtId="49" fontId="20" fillId="8" borderId="17" xfId="0" applyNumberFormat="1" applyFont="1" applyFill="1" applyBorder="1" applyAlignment="1" applyProtection="1">
      <alignment vertical="center" wrapText="1"/>
      <protection locked="0"/>
    </xf>
    <xf numFmtId="49" fontId="20" fillId="9" borderId="17" xfId="0" applyNumberFormat="1" applyFont="1" applyFill="1" applyBorder="1" applyAlignment="1" applyProtection="1">
      <alignment vertical="center" wrapText="1"/>
      <protection locked="0"/>
    </xf>
    <xf numFmtId="9" fontId="20" fillId="8" borderId="27" xfId="2" applyFont="1" applyFill="1" applyBorder="1" applyAlignment="1" applyProtection="1">
      <alignment vertical="center" wrapText="1"/>
      <protection locked="0"/>
    </xf>
    <xf numFmtId="165" fontId="10" fillId="7" borderId="3" xfId="1" applyNumberFormat="1" applyFont="1" applyFill="1" applyBorder="1" applyAlignment="1" applyProtection="1">
      <alignment vertical="center" wrapText="1"/>
      <protection locked="0"/>
    </xf>
    <xf numFmtId="2" fontId="10" fillId="7" borderId="3" xfId="1" applyNumberFormat="1" applyFont="1" applyFill="1" applyBorder="1" applyAlignment="1" applyProtection="1">
      <alignment vertical="center" wrapText="1"/>
      <protection locked="0"/>
    </xf>
    <xf numFmtId="2" fontId="20" fillId="14" borderId="3" xfId="0" applyNumberFormat="1" applyFont="1" applyFill="1" applyBorder="1"/>
    <xf numFmtId="165" fontId="20" fillId="7" borderId="3" xfId="1" applyNumberFormat="1" applyFont="1" applyFill="1" applyBorder="1" applyAlignment="1" applyProtection="1">
      <alignment vertical="center" wrapText="1"/>
      <protection locked="0"/>
    </xf>
    <xf numFmtId="0" fontId="10" fillId="0" borderId="9" xfId="0" applyFont="1" applyBorder="1"/>
    <xf numFmtId="0" fontId="30" fillId="0" borderId="0" xfId="0" applyFont="1" applyAlignment="1">
      <alignment vertical="center"/>
    </xf>
    <xf numFmtId="0" fontId="10" fillId="0" borderId="10" xfId="0" applyFont="1" applyBorder="1"/>
    <xf numFmtId="0" fontId="10" fillId="5" borderId="13" xfId="0" applyFont="1" applyFill="1" applyBorder="1"/>
    <xf numFmtId="0" fontId="10" fillId="0" borderId="13" xfId="0" applyFont="1" applyBorder="1"/>
    <xf numFmtId="0" fontId="31" fillId="0" borderId="9" xfId="0" applyFont="1" applyBorder="1"/>
    <xf numFmtId="166" fontId="20" fillId="12" borderId="17" xfId="0" applyNumberFormat="1" applyFont="1" applyFill="1" applyBorder="1" applyAlignment="1" applyProtection="1">
      <alignment vertical="center" wrapText="1"/>
      <protection locked="0"/>
    </xf>
    <xf numFmtId="166" fontId="20" fillId="12" borderId="21" xfId="0" applyNumberFormat="1" applyFont="1" applyFill="1" applyBorder="1" applyAlignment="1" applyProtection="1">
      <alignment vertical="center" wrapText="1"/>
      <protection locked="0"/>
    </xf>
    <xf numFmtId="166" fontId="25" fillId="12" borderId="39" xfId="0" applyNumberFormat="1" applyFont="1" applyFill="1" applyBorder="1" applyAlignment="1" applyProtection="1">
      <alignment vertical="center" wrapText="1"/>
      <protection locked="0"/>
    </xf>
    <xf numFmtId="166" fontId="20" fillId="12" borderId="27" xfId="0" applyNumberFormat="1" applyFont="1" applyFill="1" applyBorder="1" applyAlignment="1" applyProtection="1">
      <alignment vertical="center" wrapText="1"/>
      <protection locked="0"/>
    </xf>
    <xf numFmtId="166" fontId="25" fillId="12" borderId="17" xfId="0" applyNumberFormat="1" applyFont="1" applyFill="1" applyBorder="1" applyAlignment="1" applyProtection="1">
      <alignment vertical="center" wrapText="1"/>
      <protection locked="0"/>
    </xf>
    <xf numFmtId="169" fontId="20" fillId="15" borderId="17" xfId="1" applyNumberFormat="1" applyFont="1" applyFill="1" applyBorder="1" applyAlignment="1" applyProtection="1">
      <alignment vertical="center" wrapText="1"/>
    </xf>
    <xf numFmtId="0" fontId="2" fillId="5" borderId="9" xfId="0" applyFont="1" applyFill="1" applyBorder="1"/>
    <xf numFmtId="49" fontId="20" fillId="5" borderId="29" xfId="0" applyNumberFormat="1" applyFont="1" applyFill="1" applyBorder="1" applyAlignment="1">
      <alignment vertical="center" wrapText="1"/>
    </xf>
    <xf numFmtId="49" fontId="20" fillId="5" borderId="38" xfId="0" applyNumberFormat="1" applyFont="1" applyFill="1" applyBorder="1" applyAlignment="1">
      <alignment horizontal="center" vertical="center" wrapText="1"/>
    </xf>
    <xf numFmtId="0" fontId="19" fillId="5" borderId="41" xfId="0" applyFont="1" applyFill="1" applyBorder="1" applyAlignment="1">
      <alignment horizontal="right" vertical="center" wrapText="1"/>
    </xf>
    <xf numFmtId="0" fontId="21" fillId="5" borderId="29" xfId="0" applyFont="1" applyFill="1" applyBorder="1" applyAlignment="1">
      <alignment vertical="center" wrapText="1"/>
    </xf>
    <xf numFmtId="9" fontId="21" fillId="5" borderId="29" xfId="2" applyFont="1" applyFill="1" applyBorder="1" applyAlignment="1">
      <alignment horizontal="center" vertical="center" wrapText="1"/>
    </xf>
    <xf numFmtId="166" fontId="20" fillId="5" borderId="42" xfId="0" applyNumberFormat="1" applyFont="1" applyFill="1" applyBorder="1" applyAlignment="1" applyProtection="1">
      <alignment vertical="center" wrapText="1"/>
      <protection locked="0"/>
    </xf>
    <xf numFmtId="166" fontId="20" fillId="5" borderId="0" xfId="2" applyNumberFormat="1" applyFont="1" applyFill="1" applyBorder="1" applyAlignment="1" applyProtection="1">
      <alignment horizontal="center" vertical="center" wrapText="1"/>
    </xf>
    <xf numFmtId="166" fontId="20" fillId="5" borderId="0" xfId="0" applyNumberFormat="1" applyFont="1" applyFill="1" applyAlignment="1">
      <alignment vertical="center" wrapText="1"/>
    </xf>
    <xf numFmtId="166" fontId="20" fillId="5" borderId="38" xfId="0" applyNumberFormat="1" applyFont="1" applyFill="1" applyBorder="1" applyAlignment="1">
      <alignment vertical="center" wrapText="1"/>
    </xf>
    <xf numFmtId="167" fontId="21" fillId="5" borderId="41" xfId="0" applyNumberFormat="1" applyFont="1" applyFill="1" applyBorder="1" applyAlignment="1">
      <alignment vertical="center" wrapText="1"/>
    </xf>
    <xf numFmtId="169" fontId="20" fillId="5" borderId="42" xfId="1" applyNumberFormat="1" applyFont="1" applyFill="1" applyBorder="1" applyAlignment="1" applyProtection="1">
      <alignment vertical="center" wrapText="1"/>
    </xf>
    <xf numFmtId="0" fontId="20" fillId="5" borderId="41" xfId="0" applyFont="1" applyFill="1" applyBorder="1" applyAlignment="1" applyProtection="1">
      <alignment vertical="center" wrapText="1"/>
      <protection locked="0"/>
    </xf>
    <xf numFmtId="0" fontId="20" fillId="5" borderId="0" xfId="0" applyFont="1" applyFill="1" applyAlignment="1" applyProtection="1">
      <alignment vertical="center" wrapText="1"/>
      <protection locked="0"/>
    </xf>
    <xf numFmtId="168" fontId="23" fillId="5" borderId="28" xfId="0" applyNumberFormat="1" applyFont="1" applyFill="1" applyBorder="1" applyAlignment="1" applyProtection="1">
      <alignment horizontal="center" vertical="center"/>
      <protection locked="0"/>
    </xf>
    <xf numFmtId="168" fontId="20" fillId="5" borderId="28" xfId="0" applyNumberFormat="1" applyFont="1" applyFill="1" applyBorder="1" applyAlignment="1" applyProtection="1">
      <alignment horizontal="center" vertical="center"/>
      <protection locked="0"/>
    </xf>
    <xf numFmtId="168" fontId="23" fillId="5" borderId="28" xfId="0" applyNumberFormat="1" applyFont="1" applyFill="1" applyBorder="1" applyAlignment="1">
      <alignment horizontal="center" vertical="center"/>
    </xf>
    <xf numFmtId="165" fontId="24" fillId="5" borderId="0" xfId="1" applyNumberFormat="1" applyFont="1" applyFill="1" applyBorder="1" applyAlignment="1">
      <alignment vertical="center" wrapText="1"/>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4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vertical="top" wrapText="1"/>
    </xf>
    <xf numFmtId="0" fontId="3" fillId="0" borderId="0" xfId="0" applyFont="1" applyAlignment="1">
      <alignment horizontal="left" indent="1"/>
    </xf>
    <xf numFmtId="0" fontId="2" fillId="0" borderId="30" xfId="0" applyFont="1" applyBorder="1"/>
    <xf numFmtId="0" fontId="3" fillId="0" borderId="0" xfId="0" applyFont="1" applyAlignment="1">
      <alignment horizontal="right" indent="1"/>
    </xf>
    <xf numFmtId="0" fontId="2" fillId="0" borderId="45" xfId="0" applyFont="1" applyBorder="1"/>
    <xf numFmtId="0" fontId="6" fillId="0" borderId="9" xfId="0" applyFont="1" applyBorder="1"/>
    <xf numFmtId="0" fontId="2" fillId="0" borderId="0" xfId="0" applyFont="1" applyAlignment="1">
      <alignment horizontal="center" vertical="center"/>
    </xf>
    <xf numFmtId="0" fontId="34" fillId="0" borderId="0" xfId="0" applyFont="1" applyAlignment="1">
      <alignment vertical="top" wrapText="1"/>
    </xf>
    <xf numFmtId="0" fontId="3" fillId="0" borderId="0" xfId="0" applyFont="1" applyAlignment="1">
      <alignment vertical="center"/>
    </xf>
    <xf numFmtId="4" fontId="3" fillId="0" borderId="0" xfId="0" applyNumberFormat="1" applyFont="1" applyAlignment="1">
      <alignment vertical="center"/>
    </xf>
    <xf numFmtId="4" fontId="2" fillId="12" borderId="12" xfId="0" applyNumberFormat="1" applyFont="1" applyFill="1" applyBorder="1" applyAlignment="1" applyProtection="1">
      <alignment horizontal="center" vertical="center"/>
      <protection locked="0"/>
    </xf>
    <xf numFmtId="4" fontId="2" fillId="12" borderId="9" xfId="0" applyNumberFormat="1" applyFont="1" applyFill="1" applyBorder="1" applyAlignment="1" applyProtection="1">
      <alignment horizontal="center" vertical="center"/>
      <protection locked="0"/>
    </xf>
    <xf numFmtId="4" fontId="2" fillId="13" borderId="9" xfId="0" applyNumberFormat="1" applyFont="1" applyFill="1" applyBorder="1" applyAlignment="1" applyProtection="1">
      <alignment horizontal="center" vertical="center"/>
      <protection locked="0"/>
    </xf>
    <xf numFmtId="0" fontId="6" fillId="0" borderId="0" xfId="0" applyFont="1" applyAlignment="1">
      <alignment vertical="top"/>
    </xf>
    <xf numFmtId="0" fontId="3" fillId="0" borderId="1" xfId="0" applyFont="1" applyBorder="1" applyAlignment="1">
      <alignment vertical="top"/>
    </xf>
    <xf numFmtId="0" fontId="6" fillId="0" borderId="1" xfId="0" applyFont="1" applyBorder="1" applyAlignment="1">
      <alignment vertical="top"/>
    </xf>
    <xf numFmtId="0" fontId="6" fillId="0" borderId="0" xfId="0" applyFont="1" applyAlignment="1">
      <alignment horizontal="center" vertical="top"/>
    </xf>
    <xf numFmtId="0" fontId="2" fillId="0" borderId="0" xfId="0" applyFont="1" applyAlignment="1">
      <alignment horizontal="left" vertical="top" indent="1"/>
    </xf>
    <xf numFmtId="0" fontId="2" fillId="0" borderId="0" xfId="0" applyFont="1" applyAlignment="1">
      <alignment vertical="top"/>
    </xf>
    <xf numFmtId="0" fontId="6" fillId="0" borderId="0" xfId="0" applyFont="1" applyAlignment="1">
      <alignment horizontal="center" vertical="center"/>
    </xf>
    <xf numFmtId="0" fontId="3" fillId="0" borderId="0" xfId="0" applyFont="1" applyAlignment="1">
      <alignment horizontal="left" vertical="top" indent="1"/>
    </xf>
    <xf numFmtId="0" fontId="3" fillId="0" borderId="0" xfId="0" applyFont="1" applyAlignment="1">
      <alignment horizontal="right" vertical="center"/>
    </xf>
    <xf numFmtId="0" fontId="3" fillId="0" borderId="0" xfId="0" applyFont="1" applyAlignment="1">
      <alignment vertical="top"/>
    </xf>
    <xf numFmtId="0" fontId="6" fillId="0" borderId="1" xfId="0" applyFont="1" applyBorder="1" applyAlignment="1">
      <alignment horizontal="center" vertical="top"/>
    </xf>
    <xf numFmtId="0" fontId="6" fillId="0" borderId="0" xfId="0" applyFont="1" applyAlignment="1">
      <alignment horizontal="left" vertical="center"/>
    </xf>
    <xf numFmtId="3" fontId="2" fillId="0" borderId="1" xfId="0" applyNumberFormat="1" applyFont="1" applyBorder="1" applyAlignment="1">
      <alignment horizontal="center" vertical="center"/>
    </xf>
    <xf numFmtId="0" fontId="6" fillId="0" borderId="1" xfId="0" applyFont="1" applyBorder="1" applyAlignment="1">
      <alignment horizontal="left" vertical="center"/>
    </xf>
    <xf numFmtId="0" fontId="2" fillId="0" borderId="0" xfId="0" applyFont="1" applyAlignment="1">
      <alignment horizontal="left" vertical="center"/>
    </xf>
    <xf numFmtId="0" fontId="2" fillId="4" borderId="0" xfId="0" applyFont="1" applyFill="1" applyAlignment="1">
      <alignment horizontal="center"/>
    </xf>
    <xf numFmtId="3" fontId="2" fillId="12" borderId="51" xfId="0" applyNumberFormat="1" applyFont="1" applyFill="1" applyBorder="1" applyAlignment="1" applyProtection="1">
      <alignment horizontal="left"/>
      <protection locked="0"/>
    </xf>
    <xf numFmtId="3" fontId="2" fillId="12" borderId="53" xfId="0" applyNumberFormat="1" applyFont="1" applyFill="1" applyBorder="1" applyAlignment="1" applyProtection="1">
      <alignment horizontal="center" vertical="center"/>
      <protection locked="0"/>
    </xf>
    <xf numFmtId="3" fontId="2" fillId="0" borderId="1" xfId="0" applyNumberFormat="1" applyFont="1" applyBorder="1" applyAlignment="1">
      <alignment vertical="top"/>
    </xf>
    <xf numFmtId="3" fontId="2" fillId="0" borderId="0" xfId="0" applyNumberFormat="1" applyFont="1" applyAlignment="1">
      <alignment horizontal="right" vertical="center"/>
    </xf>
    <xf numFmtId="0" fontId="2" fillId="0" borderId="0" xfId="0" applyFont="1" applyAlignment="1">
      <alignment horizontal="right" vertical="center"/>
    </xf>
    <xf numFmtId="0" fontId="3" fillId="0" borderId="1" xfId="0" applyFont="1" applyBorder="1" applyAlignment="1">
      <alignment horizontal="right" vertical="center"/>
    </xf>
    <xf numFmtId="3" fontId="3" fillId="0" borderId="1" xfId="0" applyNumberFormat="1" applyFont="1" applyBorder="1" applyAlignment="1">
      <alignment horizontal="right" vertical="center"/>
    </xf>
    <xf numFmtId="0" fontId="3" fillId="0" borderId="52" xfId="0" applyFont="1" applyBorder="1" applyAlignment="1">
      <alignment horizontal="left" vertical="center"/>
    </xf>
    <xf numFmtId="0" fontId="4" fillId="0" borderId="0" xfId="0" applyFont="1" applyAlignment="1">
      <alignment vertical="center"/>
    </xf>
    <xf numFmtId="166" fontId="10" fillId="12" borderId="9" xfId="0" applyNumberFormat="1" applyFont="1" applyFill="1" applyBorder="1"/>
    <xf numFmtId="14" fontId="10" fillId="12" borderId="9" xfId="0" applyNumberFormat="1" applyFont="1" applyFill="1" applyBorder="1"/>
    <xf numFmtId="3" fontId="10" fillId="12" borderId="9" xfId="0" applyNumberFormat="1" applyFont="1" applyFill="1" applyBorder="1"/>
    <xf numFmtId="0" fontId="3" fillId="13" borderId="0" xfId="0" applyFont="1" applyFill="1"/>
    <xf numFmtId="3" fontId="12" fillId="4" borderId="0" xfId="0" applyNumberFormat="1" applyFont="1" applyFill="1"/>
    <xf numFmtId="9" fontId="2" fillId="0" borderId="0" xfId="2" applyFont="1"/>
    <xf numFmtId="4" fontId="7" fillId="0" borderId="0" xfId="0" applyNumberFormat="1" applyFont="1"/>
    <xf numFmtId="0" fontId="35" fillId="0" borderId="1" xfId="0" applyFont="1" applyBorder="1" applyAlignment="1">
      <alignment vertical="top"/>
    </xf>
    <xf numFmtId="0" fontId="11" fillId="3" borderId="9" xfId="0" applyFont="1" applyFill="1" applyBorder="1" applyAlignment="1">
      <alignment horizontal="left" vertical="top" wrapText="1"/>
    </xf>
    <xf numFmtId="0" fontId="11" fillId="12" borderId="10"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11" fillId="12" borderId="12" xfId="0"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7" fillId="0" borderId="14" xfId="0" applyFont="1" applyBorder="1" applyAlignment="1">
      <alignment horizontal="left" wrapText="1"/>
    </xf>
    <xf numFmtId="0" fontId="27" fillId="0" borderId="5" xfId="0" applyFont="1" applyBorder="1" applyAlignment="1">
      <alignment horizontal="left" wrapText="1"/>
    </xf>
    <xf numFmtId="0" fontId="27" fillId="0" borderId="34" xfId="0" applyFont="1" applyBorder="1" applyAlignment="1">
      <alignment horizontal="left" wrapText="1"/>
    </xf>
    <xf numFmtId="0" fontId="27" fillId="0" borderId="18" xfId="0" applyFont="1" applyBorder="1" applyAlignment="1">
      <alignment horizontal="left" wrapText="1"/>
    </xf>
    <xf numFmtId="0" fontId="27" fillId="0" borderId="4" xfId="0" applyFont="1" applyBorder="1" applyAlignment="1">
      <alignment horizontal="left" wrapText="1"/>
    </xf>
    <xf numFmtId="0" fontId="27" fillId="0" borderId="33" xfId="0" applyFont="1" applyBorder="1" applyAlignment="1">
      <alignment horizontal="left" wrapText="1"/>
    </xf>
    <xf numFmtId="165" fontId="24" fillId="0" borderId="20" xfId="1" applyNumberFormat="1" applyFont="1" applyFill="1" applyBorder="1" applyAlignment="1">
      <alignment vertical="center" wrapText="1"/>
    </xf>
    <xf numFmtId="165" fontId="24" fillId="0" borderId="19" xfId="1" applyNumberFormat="1" applyFont="1" applyFill="1" applyBorder="1" applyAlignment="1">
      <alignment vertical="center" wrapText="1"/>
    </xf>
    <xf numFmtId="165" fontId="24" fillId="0" borderId="17" xfId="1" applyNumberFormat="1" applyFont="1" applyFill="1" applyBorder="1" applyAlignment="1">
      <alignment vertical="center" wrapText="1"/>
    </xf>
    <xf numFmtId="0" fontId="10" fillId="0" borderId="18" xfId="0" applyFont="1" applyBorder="1" applyAlignment="1">
      <alignment horizontal="left" vertical="top" wrapText="1"/>
    </xf>
    <xf numFmtId="0" fontId="10" fillId="0" borderId="4" xfId="0" applyFont="1" applyBorder="1" applyAlignment="1">
      <alignment horizontal="left" vertical="top" wrapText="1"/>
    </xf>
    <xf numFmtId="0" fontId="10" fillId="0" borderId="33" xfId="0" applyFont="1" applyBorder="1" applyAlignment="1">
      <alignment horizontal="left" vertical="top" wrapText="1"/>
    </xf>
    <xf numFmtId="0" fontId="19" fillId="0" borderId="3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34" fillId="0" borderId="0" xfId="0" applyFont="1" applyAlignment="1">
      <alignment horizontal="left" vertical="top" wrapText="1"/>
    </xf>
    <xf numFmtId="4" fontId="7" fillId="12" borderId="32" xfId="0" applyNumberFormat="1" applyFont="1" applyFill="1" applyBorder="1" applyAlignment="1" applyProtection="1">
      <alignment horizontal="left"/>
      <protection locked="0"/>
    </xf>
    <xf numFmtId="4" fontId="2" fillId="12" borderId="0" xfId="0" applyNumberFormat="1" applyFont="1" applyFill="1" applyAlignment="1" applyProtection="1">
      <alignment horizontal="left" vertical="center"/>
      <protection locked="0"/>
    </xf>
    <xf numFmtId="4" fontId="2" fillId="12" borderId="25" xfId="0" applyNumberFormat="1" applyFont="1" applyFill="1" applyBorder="1" applyAlignment="1" applyProtection="1">
      <alignment horizontal="center"/>
      <protection locked="0"/>
    </xf>
    <xf numFmtId="4" fontId="2" fillId="12" borderId="46" xfId="0" applyNumberFormat="1" applyFont="1" applyFill="1" applyBorder="1" applyAlignment="1" applyProtection="1">
      <alignment horizontal="center"/>
      <protection locked="0"/>
    </xf>
    <xf numFmtId="4" fontId="2" fillId="12" borderId="43" xfId="0" applyNumberFormat="1" applyFont="1" applyFill="1" applyBorder="1" applyAlignment="1" applyProtection="1">
      <alignment horizontal="center"/>
      <protection locked="0"/>
    </xf>
    <xf numFmtId="4" fontId="2" fillId="13" borderId="25" xfId="0" applyNumberFormat="1" applyFont="1" applyFill="1" applyBorder="1" applyAlignment="1" applyProtection="1">
      <alignment horizontal="center"/>
      <protection locked="0"/>
    </xf>
    <xf numFmtId="4" fontId="2" fillId="13" borderId="46" xfId="0" applyNumberFormat="1" applyFont="1" applyFill="1" applyBorder="1" applyAlignment="1" applyProtection="1">
      <alignment horizontal="center"/>
      <protection locked="0"/>
    </xf>
    <xf numFmtId="4" fontId="2" fillId="13" borderId="43" xfId="0" applyNumberFormat="1" applyFont="1" applyFill="1" applyBorder="1" applyAlignment="1" applyProtection="1">
      <alignment horizontal="center"/>
      <protection locked="0"/>
    </xf>
    <xf numFmtId="4" fontId="2" fillId="12" borderId="7" xfId="0" applyNumberFormat="1" applyFont="1" applyFill="1" applyBorder="1" applyAlignment="1" applyProtection="1">
      <alignment horizontal="center"/>
      <protection locked="0"/>
    </xf>
    <xf numFmtId="4" fontId="2" fillId="13" borderId="7" xfId="0" applyNumberFormat="1" applyFont="1" applyFill="1" applyBorder="1" applyAlignment="1" applyProtection="1">
      <alignment horizontal="center"/>
      <protection locked="0"/>
    </xf>
    <xf numFmtId="4" fontId="2" fillId="12" borderId="18" xfId="0" applyNumberFormat="1" applyFont="1" applyFill="1" applyBorder="1" applyAlignment="1" applyProtection="1">
      <alignment horizontal="center"/>
      <protection locked="0"/>
    </xf>
    <xf numFmtId="4" fontId="2" fillId="12" borderId="50" xfId="0" applyNumberFormat="1" applyFont="1" applyFill="1" applyBorder="1" applyAlignment="1" applyProtection="1">
      <alignment horizontal="center"/>
      <protection locked="0"/>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47"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4" fontId="2" fillId="12" borderId="8" xfId="0" applyNumberFormat="1" applyFont="1" applyFill="1" applyBorder="1" applyAlignment="1" applyProtection="1">
      <alignment horizontal="center"/>
      <protection locked="0"/>
    </xf>
    <xf numFmtId="4" fontId="2" fillId="12" borderId="49" xfId="0" applyNumberFormat="1" applyFont="1" applyFill="1" applyBorder="1" applyAlignment="1" applyProtection="1">
      <alignment horizontal="center"/>
      <protection locked="0"/>
    </xf>
    <xf numFmtId="4" fontId="2" fillId="12" borderId="48" xfId="0" applyNumberFormat="1" applyFont="1" applyFill="1" applyBorder="1" applyAlignment="1" applyProtection="1">
      <alignment horizontal="center"/>
      <protection locked="0"/>
    </xf>
    <xf numFmtId="0" fontId="3" fillId="0" borderId="0" xfId="0" applyFont="1" applyAlignment="1">
      <alignment horizontal="center"/>
    </xf>
    <xf numFmtId="0" fontId="6" fillId="0" borderId="54" xfId="0" applyFont="1" applyBorder="1" applyAlignment="1">
      <alignment horizontal="right" vertical="center"/>
    </xf>
    <xf numFmtId="0" fontId="6" fillId="0" borderId="0" xfId="0" applyFont="1" applyAlignment="1">
      <alignment horizontal="right" vertical="center"/>
    </xf>
    <xf numFmtId="0" fontId="6" fillId="0" borderId="55" xfId="0" applyFont="1" applyBorder="1" applyAlignment="1">
      <alignment horizontal="right" vertical="center"/>
    </xf>
  </cellXfs>
  <cellStyles count="3">
    <cellStyle name="Comma" xfId="1" builtinId="3"/>
    <cellStyle name="Normal" xfId="0" builtinId="0"/>
    <cellStyle name="Per cent" xfId="2" builtinId="5"/>
  </cellStyles>
  <dxfs count="51">
    <dxf>
      <font>
        <color rgb="FF006100"/>
      </font>
      <fill>
        <patternFill>
          <bgColor rgb="FFC6EFCE"/>
        </patternFill>
      </fill>
    </dxf>
    <dxf>
      <font>
        <color rgb="FF9C0006"/>
      </font>
      <fill>
        <patternFill>
          <bgColor rgb="FFFFC7CE"/>
        </patternFill>
      </fill>
    </dxf>
    <dxf>
      <font>
        <color rgb="FFFF0000"/>
      </font>
      <fill>
        <patternFill>
          <bgColor rgb="FFFFCCCC"/>
        </patternFill>
      </fill>
    </dxf>
    <dxf>
      <font>
        <strike val="0"/>
        <outline val="0"/>
        <shadow val="0"/>
        <u val="none"/>
        <sz val="10"/>
        <name val="Arial"/>
        <family val="2"/>
        <scheme val="none"/>
      </font>
      <numFmt numFmtId="168" formatCode="0.0"/>
      <fill>
        <patternFill patternType="solid">
          <fgColor indexed="64"/>
          <bgColor theme="2" tint="-0.249977111117893"/>
        </patternFill>
      </fill>
      <alignment horizontal="center" vertical="center" textRotation="0" wrapText="0" indent="0" justifyLastLine="0" shrinkToFit="0" readingOrder="0"/>
      <border diagonalUp="0" diagonalDown="0" outline="0">
        <left style="medium">
          <color theme="0"/>
        </left>
        <right style="medium">
          <color theme="0"/>
        </right>
        <top style="medium">
          <color theme="0"/>
        </top>
        <bottom style="medium">
          <color theme="0"/>
        </bottom>
      </border>
    </dxf>
    <dxf>
      <font>
        <strike val="0"/>
        <outline val="0"/>
        <shadow val="0"/>
        <u val="none"/>
        <sz val="10"/>
        <name val="Arial"/>
        <family val="2"/>
        <scheme val="none"/>
      </font>
      <numFmt numFmtId="168" formatCode="0.0"/>
      <fill>
        <patternFill patternType="solid">
          <fgColor indexed="64"/>
          <bgColor theme="2" tint="-0.249977111117893"/>
        </patternFill>
      </fill>
      <alignment horizontal="center" vertical="center" textRotation="0" wrapText="0" indent="0" justifyLastLine="0" shrinkToFit="0" readingOrder="0"/>
      <border diagonalUp="0" diagonalDown="0" outline="0">
        <left style="medium">
          <color theme="0"/>
        </left>
        <right style="medium">
          <color theme="0"/>
        </right>
        <top style="medium">
          <color theme="0"/>
        </top>
        <bottom style="medium">
          <color theme="0"/>
        </bottom>
      </border>
    </dxf>
    <dxf>
      <font>
        <strike val="0"/>
        <outline val="0"/>
        <shadow val="0"/>
        <u val="none"/>
        <sz val="10"/>
        <name val="Arial"/>
        <family val="2"/>
        <scheme val="none"/>
      </font>
      <numFmt numFmtId="168" formatCode="0.0"/>
      <fill>
        <patternFill patternType="solid">
          <fgColor indexed="64"/>
          <bgColor theme="2" tint="-0.249977111117893"/>
        </patternFill>
      </fill>
      <alignment horizontal="center" vertical="center" textRotation="0" wrapText="0" indent="0" justifyLastLine="0" shrinkToFit="0" readingOrder="0"/>
      <border diagonalUp="0" diagonalDown="0" outline="0">
        <left style="medium">
          <color theme="0"/>
        </left>
        <right style="medium">
          <color theme="0"/>
        </right>
        <top style="medium">
          <color theme="0"/>
        </top>
        <bottom style="medium">
          <color theme="0"/>
        </bottom>
      </border>
    </dxf>
    <dxf>
      <font>
        <b val="0"/>
        <i val="0"/>
        <strike val="0"/>
        <condense val="0"/>
        <extend val="0"/>
        <outline val="0"/>
        <shadow val="0"/>
        <u val="none"/>
        <vertAlign val="baseline"/>
        <sz val="10"/>
        <color theme="1"/>
        <name val="Arial"/>
        <family val="2"/>
        <scheme val="none"/>
      </font>
      <numFmt numFmtId="168" formatCode="0.0"/>
      <fill>
        <patternFill patternType="solid">
          <fgColor indexed="64"/>
          <bgColor theme="2" tint="-0.249977111117893"/>
        </patternFill>
      </fill>
      <alignment horizontal="center" vertical="center" textRotation="0" wrapText="0" indent="0" justifyLastLine="0" shrinkToFit="0" readingOrder="0"/>
      <border diagonalUp="0" diagonalDown="0" outline="0">
        <left style="medium">
          <color theme="0"/>
        </left>
        <right style="medium">
          <color theme="0"/>
        </right>
        <top style="medium">
          <color theme="0"/>
        </top>
        <bottom style="medium">
          <color theme="0"/>
        </bottom>
      </border>
    </dxf>
    <dxf>
      <font>
        <b val="0"/>
        <i val="0"/>
        <strike val="0"/>
        <condense val="0"/>
        <extend val="0"/>
        <outline val="0"/>
        <shadow val="0"/>
        <u val="none"/>
        <vertAlign val="baseline"/>
        <sz val="10"/>
        <color theme="1"/>
        <name val="Arial"/>
        <family val="2"/>
        <scheme val="none"/>
      </font>
      <numFmt numFmtId="168" formatCode="0.0"/>
      <fill>
        <patternFill patternType="solid">
          <fgColor indexed="64"/>
          <bgColor theme="2" tint="-0.249977111117893"/>
        </patternFill>
      </fill>
      <alignment horizontal="center" vertical="center" textRotation="0" wrapText="0" indent="0" justifyLastLine="0" shrinkToFit="0" readingOrder="0"/>
      <border diagonalUp="0" diagonalDown="0" outline="0">
        <left style="medium">
          <color theme="0"/>
        </left>
        <right style="medium">
          <color theme="0"/>
        </right>
        <top style="medium">
          <color theme="0"/>
        </top>
        <bottom style="medium">
          <color theme="0"/>
        </bottom>
      </border>
    </dxf>
    <dxf>
      <font>
        <b val="0"/>
        <i val="0"/>
        <strike val="0"/>
        <condense val="0"/>
        <extend val="0"/>
        <outline val="0"/>
        <shadow val="0"/>
        <u val="none"/>
        <vertAlign val="baseline"/>
        <sz val="10"/>
        <color auto="1"/>
        <name val="Arial"/>
        <family val="2"/>
        <scheme val="none"/>
      </font>
      <numFmt numFmtId="168" formatCode="0.0"/>
      <fill>
        <patternFill patternType="solid">
          <fgColor indexed="64"/>
          <bgColor theme="2" tint="-0.249977111117893"/>
        </patternFill>
      </fill>
      <alignment horizontal="center" vertical="center" textRotation="0" wrapText="0"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strike val="0"/>
        <outline val="0"/>
        <shadow val="0"/>
        <sz val="10"/>
        <name val="Arial"/>
        <family val="2"/>
        <scheme val="none"/>
      </font>
      <numFmt numFmtId="168" formatCode="0.0"/>
      <fill>
        <patternFill patternType="solid">
          <fgColor indexed="64"/>
          <bgColor theme="2" tint="-0.249977111117893"/>
        </patternFill>
      </fill>
      <alignment horizontal="center" vertical="center" textRotation="0" wrapText="0"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strike val="0"/>
        <outline val="0"/>
        <shadow val="0"/>
        <sz val="10"/>
        <name val="Arial"/>
        <family val="2"/>
        <scheme val="none"/>
      </font>
      <numFmt numFmtId="168" formatCode="0.0"/>
      <fill>
        <patternFill patternType="solid">
          <fgColor indexed="64"/>
          <bgColor theme="2" tint="-0.249977111117893"/>
        </patternFill>
      </fill>
      <alignment horizontal="center" vertical="center" textRotation="0" wrapText="0"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0" hidden="0"/>
    </dxf>
    <dxf>
      <font>
        <b val="0"/>
        <i val="0"/>
        <strike val="0"/>
        <condense val="0"/>
        <extend val="0"/>
        <outline val="0"/>
        <shadow val="0"/>
        <u val="none"/>
        <vertAlign val="baseline"/>
        <sz val="10"/>
        <color auto="1"/>
        <name val="Arial"/>
        <family val="2"/>
        <scheme val="none"/>
      </font>
      <numFmt numFmtId="169" formatCode="#,##0.0_ ;\-#,##0.0\ "/>
      <fill>
        <patternFill patternType="solid">
          <fgColor indexed="64"/>
          <bgColor theme="0" tint="-0.14999847407452621"/>
        </patternFill>
      </fill>
      <alignment horizontal="general" vertical="center" textRotation="0" wrapText="1" indent="0" justifyLastLine="0" shrinkToFit="0" readingOrder="0"/>
      <border diagonalUp="0" diagonalDown="0">
        <left style="medium">
          <color rgb="FFFFFFFF"/>
        </left>
        <right/>
        <top style="medium">
          <color rgb="FFFFFFFF"/>
        </top>
        <bottom style="medium">
          <color rgb="FFFFFFFF"/>
        </bottom>
      </border>
      <protection locked="1" hidden="0"/>
    </dxf>
    <dxf>
      <font>
        <b val="0"/>
        <i/>
        <strike val="0"/>
        <condense val="0"/>
        <extend val="0"/>
        <outline val="0"/>
        <shadow val="0"/>
        <u val="none"/>
        <vertAlign val="baseline"/>
        <sz val="10"/>
        <color auto="1"/>
        <name val="Arial"/>
        <family val="2"/>
        <scheme val="none"/>
      </font>
      <numFmt numFmtId="167" formatCode="#,##0.000"/>
      <fill>
        <patternFill patternType="solid">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1" hidden="0"/>
    </dxf>
    <dxf>
      <font>
        <b val="0"/>
        <i val="0"/>
        <strike val="0"/>
        <condense val="0"/>
        <extend val="0"/>
        <outline val="0"/>
        <shadow val="0"/>
        <u val="none"/>
        <vertAlign val="baseline"/>
        <sz val="10"/>
        <color auto="1"/>
        <name val="Arial"/>
        <family val="2"/>
        <scheme val="none"/>
      </font>
      <numFmt numFmtId="166" formatCode="&quot;£&quot;#,##0.00"/>
      <fill>
        <patternFill patternType="solid">
          <fgColor indexed="64"/>
          <bgColor rgb="FFA6A6A6"/>
        </patternFill>
      </fill>
      <alignment horizontal="general" vertical="center" textRotation="0" wrapText="1" indent="0" justifyLastLine="0" shrinkToFit="0" readingOrder="0"/>
      <border diagonalUp="0" diagonalDown="0" outline="0">
        <left style="medium">
          <color rgb="FFFFFFFF"/>
        </left>
        <right style="medium">
          <color rgb="FFFFFFFF"/>
        </right>
        <top/>
        <bottom style="medium">
          <color rgb="FFFFFFFF"/>
        </bottom>
      </border>
      <protection locked="1" hidden="0"/>
    </dxf>
    <dxf>
      <font>
        <b val="0"/>
        <i val="0"/>
        <strike val="0"/>
        <condense val="0"/>
        <extend val="0"/>
        <outline val="0"/>
        <shadow val="0"/>
        <u val="none"/>
        <vertAlign val="baseline"/>
        <sz val="10"/>
        <color auto="1"/>
        <name val="Arial"/>
        <family val="2"/>
        <scheme val="none"/>
      </font>
      <numFmt numFmtId="166" formatCode="&quot;£&quot;#,##0.00"/>
      <fill>
        <patternFill patternType="solid">
          <fgColor indexed="64"/>
          <bgColor rgb="FFA6A6A6"/>
        </patternFill>
      </fill>
      <alignment horizontal="general" vertical="center" textRotation="0" wrapText="1" indent="0" justifyLastLine="0" shrinkToFit="0" readingOrder="0"/>
      <border diagonalUp="0" diagonalDown="0" outline="0">
        <left/>
        <right/>
        <top/>
        <bottom style="medium">
          <color rgb="FFFFFFFF"/>
        </bottom>
      </border>
      <protection locked="1" hidden="0"/>
    </dxf>
    <dxf>
      <font>
        <b val="0"/>
        <i val="0"/>
        <strike val="0"/>
        <condense val="0"/>
        <extend val="0"/>
        <outline val="0"/>
        <shadow val="0"/>
        <u val="none"/>
        <vertAlign val="baseline"/>
        <sz val="10"/>
        <color auto="1"/>
        <name val="Arial"/>
        <family val="2"/>
        <scheme val="none"/>
      </font>
      <numFmt numFmtId="166" formatCode="&quot;£&quot;#,##0.00"/>
      <fill>
        <patternFill patternType="solid">
          <fgColor indexed="64"/>
          <bgColor theme="0" tint="-0.34998626667073579"/>
        </patternFill>
      </fill>
      <alignment horizontal="center" vertical="center" textRotation="0" wrapText="1" indent="0" justifyLastLine="0" shrinkToFit="0" readingOrder="0"/>
      <border diagonalUp="0" diagonalDown="0" outline="0">
        <left/>
        <right/>
        <top/>
        <bottom style="medium">
          <color rgb="FFFFFFFF"/>
        </bottom>
      </border>
      <protection locked="1" hidden="0"/>
    </dxf>
    <dxf>
      <font>
        <b val="0"/>
        <i val="0"/>
        <strike val="0"/>
        <condense val="0"/>
        <extend val="0"/>
        <outline val="0"/>
        <shadow val="0"/>
        <u val="none"/>
        <vertAlign val="baseline"/>
        <sz val="10"/>
        <color auto="1"/>
        <name val="Arial"/>
        <family val="2"/>
        <scheme val="none"/>
      </font>
      <numFmt numFmtId="166" formatCode="&quot;£&quot;#,##0.00"/>
      <fill>
        <patternFill patternType="solid">
          <fgColor indexed="64"/>
          <bgColor theme="3" tint="0.89999084444715716"/>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protection locked="0" hidden="0"/>
    </dxf>
    <dxf>
      <font>
        <b val="0"/>
        <i/>
        <strike val="0"/>
        <condense val="0"/>
        <extend val="0"/>
        <outline val="0"/>
        <shadow val="0"/>
        <u val="none"/>
        <vertAlign val="baseline"/>
        <sz val="10"/>
        <color auto="1"/>
        <name val="Arial"/>
        <family val="2"/>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medium">
          <color rgb="FFFFFFFF"/>
        </right>
        <top/>
        <bottom style="medium">
          <color rgb="FFFFFFFF"/>
        </bottom>
      </border>
    </dxf>
    <dxf>
      <font>
        <b val="0"/>
        <i/>
        <strike val="0"/>
        <condense val="0"/>
        <extend val="0"/>
        <outline val="0"/>
        <shadow val="0"/>
        <u val="none"/>
        <vertAlign val="baseline"/>
        <sz val="10"/>
        <color auto="1"/>
        <name val="Arial"/>
        <family val="2"/>
        <scheme val="none"/>
      </font>
      <fill>
        <patternFill patternType="solid">
          <fgColor indexed="64"/>
          <bgColor rgb="FFF2F2F2"/>
        </patternFill>
      </fill>
      <alignment horizontal="general" vertical="center" textRotation="0" wrapText="1" indent="0" justifyLastLine="0" shrinkToFit="0" readingOrder="0"/>
      <border diagonalUp="0" diagonalDown="0" outline="0">
        <left/>
        <right style="medium">
          <color rgb="FFFFFFFF"/>
        </right>
        <top/>
        <bottom style="medium">
          <color rgb="FFFFFFFF"/>
        </bottom>
      </border>
    </dxf>
    <dxf>
      <font>
        <b val="0"/>
        <i/>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medium">
          <color rgb="FFFFFFFF"/>
        </right>
        <top/>
        <bottom style="medium">
          <color rgb="FFFFFFFF"/>
        </bottom>
      </border>
    </dxf>
    <dxf>
      <border outline="0">
        <left style="medium">
          <color rgb="FFFFFFFF"/>
        </left>
        <right style="medium">
          <color rgb="FFFFFFFF"/>
        </right>
        <bottom style="medium">
          <color theme="1" tint="0.34998626667073579"/>
        </bottom>
      </border>
    </dxf>
    <dxf>
      <font>
        <strike val="0"/>
        <outline val="0"/>
        <shadow val="0"/>
        <u val="none"/>
        <sz val="10"/>
        <name val="Arial"/>
        <family val="2"/>
        <scheme val="none"/>
      </font>
    </dxf>
    <dxf>
      <font>
        <strike val="0"/>
        <outline val="0"/>
        <shadow val="0"/>
        <u val="none"/>
        <sz val="10"/>
        <name val="Arial"/>
        <family val="2"/>
        <scheme val="none"/>
      </font>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protection locked="0" hidden="0"/>
    </dxf>
    <dxf>
      <font>
        <strike val="0"/>
        <outline val="0"/>
        <shadow val="0"/>
        <u val="none"/>
        <vertAlign val="baseline"/>
        <sz val="10"/>
        <color auto="1"/>
        <name val="Arial"/>
        <family val="2"/>
        <scheme val="none"/>
      </font>
      <numFmt numFmtId="2" formatCode="0.00"/>
      <fill>
        <patternFill patternType="solid">
          <fgColor indexed="64"/>
          <bgColor theme="2" tint="-0.249977111117893"/>
        </patternFill>
      </fill>
      <border diagonalUp="0" diagonalDown="0" outline="0">
        <left style="medium">
          <color theme="0"/>
        </left>
        <right style="medium">
          <color theme="0"/>
        </right>
        <top style="medium">
          <color theme="0"/>
        </top>
        <bottom style="medium">
          <color theme="0"/>
        </bottom>
      </border>
    </dxf>
    <dxf>
      <font>
        <strike val="0"/>
        <outline val="0"/>
        <shadow val="0"/>
        <u val="none"/>
        <vertAlign val="baseline"/>
        <sz val="10"/>
        <color auto="1"/>
        <name val="Arial"/>
        <family val="2"/>
        <scheme val="none"/>
      </font>
      <numFmt numFmtId="2" formatCode="0.00"/>
      <fill>
        <patternFill patternType="solid">
          <fgColor indexed="64"/>
          <bgColor theme="2" tint="-0.249977111117893"/>
        </patternFill>
      </fill>
      <border diagonalUp="0" diagonalDown="0" outline="0">
        <left style="medium">
          <color theme="0"/>
        </left>
        <right style="medium">
          <color theme="0"/>
        </right>
        <top style="medium">
          <color theme="0"/>
        </top>
        <bottom style="medium">
          <color theme="0"/>
        </bottom>
      </border>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theme="0"/>
        </left>
        <right style="medium">
          <color theme="0"/>
        </right>
        <top/>
        <bottom style="medium">
          <color rgb="FFFFFFFF"/>
        </bottom>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5" tint="0.59999389629810485"/>
        </patternFill>
      </fill>
      <alignment horizontal="general" vertical="center" textRotation="0" wrapText="1" indent="0" justifyLastLine="0" shrinkToFit="0" readingOrder="0"/>
      <border diagonalUp="0" diagonalDown="0" outline="0">
        <left/>
        <right/>
        <top/>
        <bottom style="medium">
          <color rgb="FFFFFFFF"/>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theme="0"/>
        </right>
        <top/>
        <bottom style="medium">
          <color rgb="FFFFFFFF"/>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rgb="FF70DBFC"/>
        </patternFill>
      </fill>
      <alignment horizontal="general" vertical="center" textRotation="0" wrapText="1" indent="0" justifyLastLine="0" shrinkToFit="0" readingOrder="0"/>
      <border diagonalUp="0" diagonalDown="0" outline="0">
        <left/>
        <right style="medium">
          <color rgb="FFFFFFFF"/>
        </right>
        <top/>
        <bottom style="medium">
          <color rgb="FFFFFFFF"/>
        </bottom>
      </border>
      <protection locked="1" hidden="0"/>
    </dxf>
    <dxf>
      <font>
        <b val="0"/>
        <i val="0"/>
        <strike val="0"/>
        <condense val="0"/>
        <extend val="0"/>
        <outline val="0"/>
        <shadow val="0"/>
        <u val="none"/>
        <vertAlign val="baseline"/>
        <sz val="10"/>
        <color auto="1"/>
        <name val="Arial"/>
        <family val="2"/>
        <scheme val="none"/>
      </font>
      <numFmt numFmtId="164" formatCode="_-* #,##0.00_-;\-* #,##0.00_-;_-* &quot;-&quot;??_-;_-@_-"/>
      <fill>
        <patternFill patternType="solid">
          <fgColor indexed="64"/>
          <bgColor rgb="FF70DBFC"/>
        </patternFill>
      </fill>
      <alignment horizontal="general" vertical="center" textRotation="0" wrapText="1" indent="0" justifyLastLine="0" shrinkToFit="0" readingOrder="0"/>
      <border diagonalUp="0" diagonalDown="0" outline="0">
        <left/>
        <right style="medium">
          <color rgb="FFFFFFFF"/>
        </right>
        <top style="medium">
          <color rgb="FFFFFFFF"/>
        </top>
        <bottom style="medium">
          <color rgb="FFFFFFFF"/>
        </bottom>
      </border>
      <protection locked="1" hidden="0"/>
    </dxf>
    <dxf>
      <font>
        <b val="0"/>
        <i val="0"/>
        <strike val="0"/>
        <condense val="0"/>
        <extend val="0"/>
        <outline val="0"/>
        <shadow val="0"/>
        <u val="none"/>
        <vertAlign val="baseline"/>
        <sz val="10"/>
        <color auto="1"/>
        <name val="Arial"/>
        <family val="2"/>
        <scheme val="none"/>
      </font>
      <fill>
        <patternFill patternType="darkUp">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1" hidden="0"/>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5" tint="0.59999389629810485"/>
        </patternFill>
      </fill>
      <alignment horizontal="general" vertical="center" textRotation="0" wrapText="1" indent="0" justifyLastLine="0" shrinkToFit="0" readingOrder="0"/>
      <border outline="0">
        <left style="medium">
          <color rgb="FFFFFFFF"/>
        </left>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A6A6A6"/>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medium">
          <color rgb="FFFFFFFF"/>
        </right>
        <top style="medium">
          <color rgb="FFFFFFFF"/>
        </top>
        <bottom style="medium">
          <color rgb="FFFFFFFF"/>
        </bottom>
      </border>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border outline="0">
        <left style="thin">
          <color theme="0"/>
        </left>
        <right style="medium">
          <color rgb="FFFFFFFF"/>
        </right>
        <bottom style="medium">
          <color rgb="FFFFFFFF"/>
        </bottom>
      </border>
    </dxf>
    <dxf>
      <font>
        <strike val="0"/>
        <outline val="0"/>
        <shadow val="0"/>
        <u val="none"/>
        <vertAlign val="baseline"/>
        <sz val="10"/>
        <color auto="1"/>
        <name val="Arial"/>
        <family val="2"/>
        <scheme val="none"/>
      </font>
    </dxf>
    <dxf>
      <font>
        <strike val="0"/>
        <outline val="0"/>
        <shadow val="0"/>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Organisational</a:t>
            </a:r>
            <a:r>
              <a:rPr lang="en-GB" baseline="0"/>
              <a:t> Carbon Footprint: 2023/24</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2-0389-40AB-8D97-3AE0F73D0AEA}"/>
              </c:ext>
            </c:extLst>
          </c:dPt>
          <c:dPt>
            <c:idx val="1"/>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3-0389-40AB-8D97-3AE0F73D0AEA}"/>
              </c:ext>
            </c:extLst>
          </c:dPt>
          <c:dPt>
            <c:idx val="2"/>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0389-40AB-8D97-3AE0F73D0AE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Data'!$B$48:$B$50</c:f>
              <c:strCache>
                <c:ptCount val="3"/>
                <c:pt idx="0">
                  <c:v>Scope 1</c:v>
                </c:pt>
                <c:pt idx="1">
                  <c:v>Scope 2</c:v>
                </c:pt>
                <c:pt idx="2">
                  <c:v>Scope 3</c:v>
                </c:pt>
              </c:strCache>
            </c:strRef>
          </c:cat>
          <c:val>
            <c:numRef>
              <c:f>'Summary Data'!$C$48:$C$50</c:f>
              <c:numCache>
                <c:formatCode>0%</c:formatCode>
                <c:ptCount val="3"/>
                <c:pt idx="0">
                  <c:v>0</c:v>
                </c:pt>
                <c:pt idx="1">
                  <c:v>0</c:v>
                </c:pt>
                <c:pt idx="2">
                  <c:v>0</c:v>
                </c:pt>
              </c:numCache>
            </c:numRef>
          </c:val>
          <c:extLst>
            <c:ext xmlns:c16="http://schemas.microsoft.com/office/drawing/2014/chart" uri="{C3380CC4-5D6E-409C-BE32-E72D297353CC}">
              <c16:uniqueId val="{00000000-0389-40AB-8D97-3AE0F73D0AE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51954</xdr:colOff>
      <xdr:row>0</xdr:row>
      <xdr:rowOff>123825</xdr:rowOff>
    </xdr:from>
    <xdr:to>
      <xdr:col>16</xdr:col>
      <xdr:colOff>22606</xdr:colOff>
      <xdr:row>4</xdr:row>
      <xdr:rowOff>39040</xdr:rowOff>
    </xdr:to>
    <xdr:pic>
      <xdr:nvPicPr>
        <xdr:cNvPr id="2" name="Picture 1">
          <a:extLst>
            <a:ext uri="{FF2B5EF4-FFF2-40B4-BE49-F238E27FC236}">
              <a16:creationId xmlns:a16="http://schemas.microsoft.com/office/drawing/2014/main" id="{DB45E608-53C1-4E24-84EA-0CA36327A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75227" y="123825"/>
          <a:ext cx="1789061" cy="659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153277</xdr:colOff>
      <xdr:row>23</xdr:row>
      <xdr:rowOff>111888</xdr:rowOff>
    </xdr:from>
    <xdr:to>
      <xdr:col>3</xdr:col>
      <xdr:colOff>109484</xdr:colOff>
      <xdr:row>50</xdr:row>
      <xdr:rowOff>43791</xdr:rowOff>
    </xdr:to>
    <xdr:graphicFrame macro="">
      <xdr:nvGraphicFramePr>
        <xdr:cNvPr id="3" name="Chart 2">
          <a:extLst>
            <a:ext uri="{FF2B5EF4-FFF2-40B4-BE49-F238E27FC236}">
              <a16:creationId xmlns:a16="http://schemas.microsoft.com/office/drawing/2014/main" id="{8B0F1F02-BE2C-FE1F-4FD5-D19F2666D0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hebis/Downloads/net-zero-reporting-spreadsheet_0.xlsx" TargetMode="External"/><Relationship Id="rId1" Type="http://schemas.openxmlformats.org/officeDocument/2006/relationships/externalLinkPath" Target="file:///C:/Users/Thebis/Downloads/net-zero-reporting-spreadsheet_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hebis/Documents/2.%20Climate%20Change/1.%20Decarbonising%20The%20Supply%20Chain/2023-net-zero-carbon-reporting-spreadsheet.xlsx" TargetMode="External"/><Relationship Id="rId1" Type="http://schemas.openxmlformats.org/officeDocument/2006/relationships/externalLinkPath" Target="file:///C:/Users/Thebis/Documents/2.%20Climate%20Change/1.%20Decarbonising%20The%20Supply%20Chain/2023-net-zero-carbon-reporting-spreadshee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Thebis/Downloads/net-zero-carbon-reporting-spreadsheet-version-1-2%20(1).xlsx" TargetMode="External"/><Relationship Id="rId1" Type="http://schemas.openxmlformats.org/officeDocument/2006/relationships/externalLinkPath" Target="file:///C:/Users/Thebis/Downloads/net-zero-carbon-reporting-spreadsheet-version-1-2%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Thebis/Documents/2.%20Climate%20Change/Copy%20of%20net-zero-carbon-reporting-spreadsheet-2023%20(for%20suppliers%20-%20scope%203).xlsx" TargetMode="External"/><Relationship Id="rId1" Type="http://schemas.openxmlformats.org/officeDocument/2006/relationships/externalLinkPath" Target="file:///C:/Users/Thebis/Documents/2.%20Climate%20Change/Copy%20of%20net-zero-carbon-reporting-spreadsheet-2023%20(for%20suppliers%20-%20scop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Version Log"/>
      <sheetName val="Summary results"/>
      <sheetName val="Buildings &amp; stationary assets"/>
      <sheetName val="Fleet"/>
      <sheetName val="Business travel, commute, home"/>
      <sheetName val="Medical gases (NHS only)"/>
      <sheetName val="Supply chain"/>
      <sheetName val="Waste"/>
      <sheetName val="Land use &amp; agriculture"/>
      <sheetName val="Renewables"/>
      <sheetName val="Emission factors"/>
      <sheetName val="Land Emission Factors"/>
      <sheetName val="Benchmarking data"/>
      <sheetName val="Lists"/>
      <sheetName val="Errors"/>
      <sheetName val="Tot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U3" t="str">
            <v xml:space="preserve">Products of agriculture, hunting and related services         </v>
          </cell>
          <cell r="AV3" t="str">
            <v>Agriculture, forestry and fishing</v>
          </cell>
          <cell r="AW3" t="str">
            <v>01</v>
          </cell>
        </row>
        <row r="4">
          <cell r="B4" t="str">
            <v>Tier 3</v>
          </cell>
          <cell r="C4">
            <v>0.01</v>
          </cell>
          <cell r="D4" t="str">
            <v>Data complete and easy to collect and process</v>
          </cell>
          <cell r="E4" t="str">
            <v>Y</v>
          </cell>
          <cell r="O4" t="str">
            <v>Buildings we own and occupy</v>
          </cell>
          <cell r="X4" t="str">
            <v>tonnes</v>
          </cell>
          <cell r="AU4" t="str">
            <v xml:space="preserve">Products of forestry, logging and related services         </v>
          </cell>
          <cell r="AV4" t="str">
            <v>Agriculture, forestry and fishing</v>
          </cell>
          <cell r="AW4" t="str">
            <v>02</v>
          </cell>
          <cell r="BA4">
            <v>2.5000000000000001E-2</v>
          </cell>
          <cell r="BB4">
            <v>0.05</v>
          </cell>
          <cell r="BC4">
            <v>0.1</v>
          </cell>
        </row>
        <row r="5">
          <cell r="B5" t="str">
            <v>Tier 2</v>
          </cell>
          <cell r="C5">
            <v>0.02</v>
          </cell>
          <cell r="D5" t="str">
            <v>Data complete but requires effort to collect and process</v>
          </cell>
          <cell r="E5" t="str">
            <v>N</v>
          </cell>
          <cell r="O5" t="str">
            <v>Buildings we lease in from other organisations</v>
          </cell>
          <cell r="X5" t="str">
            <v>kg</v>
          </cell>
          <cell r="AU5" t="str">
            <v xml:space="preserve">Fish and other fishing products; aquaculture products; support services to fishing     </v>
          </cell>
          <cell r="AV5" t="str">
            <v>Agriculture, forestry and fishing</v>
          </cell>
          <cell r="AW5" t="str">
            <v>03</v>
          </cell>
          <cell r="BA5">
            <v>0.05</v>
          </cell>
          <cell r="BB5">
            <v>7.4999999999999997E-2</v>
          </cell>
          <cell r="BC5">
            <v>0.125</v>
          </cell>
        </row>
        <row r="6">
          <cell r="B6" t="str">
            <v>Tier 1</v>
          </cell>
          <cell r="C6">
            <v>0.03</v>
          </cell>
          <cell r="D6" t="str">
            <v>Data incomplete but easy to collect and process</v>
          </cell>
          <cell r="O6" t="str">
            <v>Buildings we lease out to deliver services</v>
          </cell>
          <cell r="AU6" t="str">
            <v xml:space="preserve">Coal and lignite             </v>
          </cell>
          <cell r="AV6" t="str">
            <v>Mining and quarrying</v>
          </cell>
          <cell r="AW6" t="str">
            <v>05</v>
          </cell>
          <cell r="BA6">
            <v>0.05</v>
          </cell>
          <cell r="BB6">
            <v>7.4999999999999997E-2</v>
          </cell>
          <cell r="BC6">
            <v>0.125</v>
          </cell>
        </row>
        <row r="7">
          <cell r="C7">
            <v>0.04</v>
          </cell>
          <cell r="D7" t="str">
            <v>Data incomplete and requires effort to collect and processs</v>
          </cell>
          <cell r="O7" t="str">
            <v>Buildings we lease out to another public body</v>
          </cell>
          <cell r="AU7" t="str">
            <v xml:space="preserve">Crude petroleum and natural gas           </v>
          </cell>
          <cell r="AV7" t="str">
            <v>Mining and quarrying</v>
          </cell>
          <cell r="AW7" t="str">
            <v>06</v>
          </cell>
          <cell r="BA7">
            <v>0.05</v>
          </cell>
          <cell r="BB7">
            <v>7.4999999999999997E-2</v>
          </cell>
          <cell r="BC7">
            <v>0.125</v>
          </cell>
        </row>
        <row r="8">
          <cell r="C8">
            <v>0.05</v>
          </cell>
          <cell r="D8" t="str">
            <v>Data unavailable in the timescales</v>
          </cell>
          <cell r="O8" t="str">
            <v>Buildings - all our estate</v>
          </cell>
          <cell r="AU8" t="str">
            <v xml:space="preserve">Other mining and quarrying products           </v>
          </cell>
          <cell r="AV8" t="str">
            <v>Mining and quarrying</v>
          </cell>
          <cell r="AW8" t="str">
            <v>08</v>
          </cell>
          <cell r="BA8">
            <v>0.05</v>
          </cell>
          <cell r="BB8">
            <v>7.4999999999999997E-2</v>
          </cell>
          <cell r="BC8">
            <v>0.125</v>
          </cell>
        </row>
        <row r="9">
          <cell r="C9">
            <v>7.4999999999999997E-2</v>
          </cell>
          <cell r="D9" t="str">
            <v>Availability of data unknown</v>
          </cell>
          <cell r="O9" t="str">
            <v>CHP plant that we own</v>
          </cell>
          <cell r="AU9" t="str">
            <v xml:space="preserve">Mining support services             </v>
          </cell>
          <cell r="AV9" t="str">
            <v>Mining and quarrying</v>
          </cell>
          <cell r="AW9" t="str">
            <v>09</v>
          </cell>
          <cell r="BA9">
            <v>0.05</v>
          </cell>
          <cell r="BB9">
            <v>7.4999999999999997E-2</v>
          </cell>
          <cell r="BC9">
            <v>0.125</v>
          </cell>
        </row>
        <row r="10">
          <cell r="C10">
            <v>0.1</v>
          </cell>
          <cell r="D10" t="str">
            <v>Emission source not relevant to our organisation</v>
          </cell>
          <cell r="AU10" t="str">
            <v xml:space="preserve">Preserved meat and meat products           </v>
          </cell>
          <cell r="AV10" t="str">
            <v>Manufacturing</v>
          </cell>
          <cell r="AW10" t="str">
            <v>10.1</v>
          </cell>
          <cell r="BA10">
            <v>0.05</v>
          </cell>
          <cell r="BB10">
            <v>7.4999999999999997E-2</v>
          </cell>
          <cell r="BC10">
            <v>0.125</v>
          </cell>
        </row>
        <row r="11">
          <cell r="C11">
            <v>0.125</v>
          </cell>
          <cell r="AU11" t="str">
            <v xml:space="preserve">Processed and preserved fish, crustaceans, molluscs, fruit and vegetables       </v>
          </cell>
          <cell r="AV11" t="str">
            <v>Manufacturing</v>
          </cell>
          <cell r="AW11" t="str">
            <v>10.2 -3</v>
          </cell>
          <cell r="BA11">
            <v>0.05</v>
          </cell>
          <cell r="BB11">
            <v>0.1</v>
          </cell>
          <cell r="BC11">
            <v>0.15</v>
          </cell>
        </row>
        <row r="12">
          <cell r="C12">
            <v>0.2</v>
          </cell>
          <cell r="AU12" t="str">
            <v xml:space="preserve">Vegetable and animal oils and fats          </v>
          </cell>
          <cell r="AV12" t="str">
            <v>Manufacturing</v>
          </cell>
          <cell r="AW12" t="str">
            <v>10.4</v>
          </cell>
          <cell r="BA12">
            <v>0.05</v>
          </cell>
          <cell r="BB12">
            <v>0.1</v>
          </cell>
          <cell r="BC12">
            <v>0.15</v>
          </cell>
        </row>
        <row r="13">
          <cell r="C13">
            <v>0.15</v>
          </cell>
          <cell r="AU13" t="str">
            <v xml:space="preserve">Dairy products              </v>
          </cell>
          <cell r="AV13" t="str">
            <v>Manufacturing</v>
          </cell>
          <cell r="AW13" t="str">
            <v>10.5</v>
          </cell>
          <cell r="BA13">
            <v>0.05</v>
          </cell>
          <cell r="BB13">
            <v>7.4999999999999997E-2</v>
          </cell>
          <cell r="BC13">
            <v>0.125</v>
          </cell>
        </row>
        <row r="14">
          <cell r="C14">
            <v>0.2</v>
          </cell>
          <cell r="AU14" t="str">
            <v xml:space="preserve">Grain mill products, starches and starch products         </v>
          </cell>
          <cell r="AV14" t="str">
            <v>Manufacturing</v>
          </cell>
          <cell r="AW14" t="str">
            <v>10.6</v>
          </cell>
          <cell r="BA14">
            <v>0.05</v>
          </cell>
          <cell r="BB14">
            <v>7.4999999999999997E-2</v>
          </cell>
          <cell r="BC14">
            <v>0.125</v>
          </cell>
        </row>
        <row r="15">
          <cell r="C15">
            <v>0.25</v>
          </cell>
          <cell r="AU15" t="str">
            <v xml:space="preserve">Bakery and farinaceous products            </v>
          </cell>
          <cell r="AV15" t="str">
            <v>Manufacturing</v>
          </cell>
          <cell r="AW15" t="str">
            <v>10.7</v>
          </cell>
          <cell r="BA15">
            <v>0.05</v>
          </cell>
          <cell r="BB15">
            <v>7.4999999999999997E-2</v>
          </cell>
          <cell r="BC15">
            <v>0.125</v>
          </cell>
        </row>
        <row r="16">
          <cell r="AU16" t="str">
            <v xml:space="preserve">Other food products             </v>
          </cell>
          <cell r="AV16" t="str">
            <v>Manufacturing</v>
          </cell>
          <cell r="AW16" t="str">
            <v>10.8</v>
          </cell>
          <cell r="BA16">
            <v>0.05</v>
          </cell>
          <cell r="BB16">
            <v>7.4999999999999997E-2</v>
          </cell>
          <cell r="BC16">
            <v>0.125</v>
          </cell>
        </row>
        <row r="17">
          <cell r="AU17" t="str">
            <v xml:space="preserve">Prepared animal feeds             </v>
          </cell>
          <cell r="AV17" t="str">
            <v>Manufacturing</v>
          </cell>
          <cell r="AW17">
            <v>10.9</v>
          </cell>
          <cell r="BA17">
            <v>0.05</v>
          </cell>
          <cell r="BB17">
            <v>7.4999999999999997E-2</v>
          </cell>
          <cell r="BC17">
            <v>0.125</v>
          </cell>
        </row>
        <row r="18">
          <cell r="AU18" t="str">
            <v xml:space="preserve">Alcoholic beverages              </v>
          </cell>
          <cell r="AV18" t="str">
            <v>Manufacturing</v>
          </cell>
          <cell r="AW18" t="str">
            <v>11.01-6</v>
          </cell>
          <cell r="BA18">
            <v>0.05</v>
          </cell>
          <cell r="BB18">
            <v>7.4999999999999997E-2</v>
          </cell>
          <cell r="BC18">
            <v>0.125</v>
          </cell>
        </row>
        <row r="19">
          <cell r="AU19" t="str">
            <v xml:space="preserve">Soft drinks              </v>
          </cell>
          <cell r="AV19" t="str">
            <v>Manufacturing</v>
          </cell>
          <cell r="AW19">
            <v>11.07</v>
          </cell>
          <cell r="BA19">
            <v>2.5000000000000001E-2</v>
          </cell>
          <cell r="BB19">
            <v>0.05</v>
          </cell>
          <cell r="BC19">
            <v>0.1</v>
          </cell>
        </row>
        <row r="20">
          <cell r="AU20" t="str">
            <v xml:space="preserve">Tobacco products              </v>
          </cell>
          <cell r="AV20" t="str">
            <v>Manufacturing</v>
          </cell>
          <cell r="AW20">
            <v>12</v>
          </cell>
          <cell r="BA20">
            <v>7.4999999999999997E-2</v>
          </cell>
          <cell r="BB20">
            <v>0.125</v>
          </cell>
          <cell r="BC20"/>
        </row>
        <row r="21">
          <cell r="AU21" t="str">
            <v xml:space="preserve">Textiles               </v>
          </cell>
          <cell r="AV21" t="str">
            <v>Manufacturing</v>
          </cell>
          <cell r="AW21">
            <v>13</v>
          </cell>
          <cell r="BA21">
            <v>7.4999999999999997E-2</v>
          </cell>
          <cell r="BB21">
            <v>0.125</v>
          </cell>
          <cell r="BC21"/>
        </row>
        <row r="22">
          <cell r="AU22" t="str">
            <v xml:space="preserve">Wearing apparel              </v>
          </cell>
          <cell r="AV22" t="str">
            <v>Manufacturing</v>
          </cell>
          <cell r="AW22">
            <v>14</v>
          </cell>
          <cell r="BA22">
            <v>7.4999999999999997E-2</v>
          </cell>
          <cell r="BB22">
            <v>0.125</v>
          </cell>
          <cell r="BC22"/>
        </row>
        <row r="23">
          <cell r="B23" t="str">
            <v>Tier 3</v>
          </cell>
          <cell r="AU23" t="str">
            <v xml:space="preserve">Leather and related products            </v>
          </cell>
          <cell r="AV23" t="str">
            <v>Manufacturing</v>
          </cell>
          <cell r="AW23">
            <v>15</v>
          </cell>
          <cell r="BA23">
            <v>7.4999999999999997E-2</v>
          </cell>
          <cell r="BB23">
            <v>0.125</v>
          </cell>
          <cell r="BC23"/>
        </row>
        <row r="24">
          <cell r="AU24" t="str">
            <v>Wood and of products of wood and cork, except furniture; articles of straw and plaiting materials</v>
          </cell>
          <cell r="AV24" t="str">
            <v>Manufacturing</v>
          </cell>
          <cell r="AW24">
            <v>16</v>
          </cell>
          <cell r="BA24">
            <v>0.1</v>
          </cell>
          <cell r="BB24">
            <v>0.15</v>
          </cell>
          <cell r="BC24"/>
        </row>
        <row r="25">
          <cell r="AU25" t="str">
            <v xml:space="preserve">Paper and paper products            </v>
          </cell>
          <cell r="AV25" t="str">
            <v>Manufacturing</v>
          </cell>
          <cell r="AW25">
            <v>17</v>
          </cell>
          <cell r="BA25">
            <v>0.125</v>
          </cell>
          <cell r="BB25">
            <v>0.15</v>
          </cell>
          <cell r="BC25"/>
        </row>
        <row r="26">
          <cell r="AU26" t="str">
            <v xml:space="preserve">Printing and recording services            </v>
          </cell>
          <cell r="AV26" t="str">
            <v>Manufacturing</v>
          </cell>
          <cell r="AW26">
            <v>18</v>
          </cell>
          <cell r="BA26"/>
          <cell r="BB26">
            <v>0.2</v>
          </cell>
          <cell r="BC26"/>
        </row>
        <row r="27">
          <cell r="B27">
            <v>0.2</v>
          </cell>
          <cell r="AU27" t="str">
            <v xml:space="preserve">Coke and refined petroleum products           </v>
          </cell>
          <cell r="AV27" t="str">
            <v>Manufacturing</v>
          </cell>
          <cell r="AW27">
            <v>19</v>
          </cell>
          <cell r="BA27">
            <v>0.05</v>
          </cell>
          <cell r="BB27">
            <v>0.1</v>
          </cell>
          <cell r="BC27">
            <v>0.15</v>
          </cell>
        </row>
        <row r="28">
          <cell r="B28">
            <v>0.15</v>
          </cell>
          <cell r="AU28" t="str">
            <v xml:space="preserve">Paints, varnishes and similar coatings, printing ink and mastics       </v>
          </cell>
          <cell r="AV28" t="str">
            <v>Manufacturing</v>
          </cell>
          <cell r="AW28">
            <v>20.3</v>
          </cell>
          <cell r="BA28">
            <v>0.05</v>
          </cell>
          <cell r="BB28">
            <v>0.1</v>
          </cell>
          <cell r="BC28">
            <v>0.15</v>
          </cell>
        </row>
        <row r="29">
          <cell r="B29">
            <v>0.1</v>
          </cell>
          <cell r="AU29" t="str">
            <v xml:space="preserve">Soap and detergents, cleaning and polishing preparations, perfumes and toilet preparations     </v>
          </cell>
          <cell r="AV29" t="str">
            <v>Manufacturing</v>
          </cell>
          <cell r="AW29">
            <v>20.399999999999999</v>
          </cell>
          <cell r="BA29">
            <v>0.05</v>
          </cell>
          <cell r="BB29">
            <v>0.1</v>
          </cell>
          <cell r="BC29">
            <v>0.15</v>
          </cell>
        </row>
        <row r="30">
          <cell r="AU30" t="str">
            <v xml:space="preserve">Other chemical products             </v>
          </cell>
          <cell r="AV30" t="str">
            <v>Manufacturing</v>
          </cell>
          <cell r="AW30">
            <v>20.5</v>
          </cell>
        </row>
        <row r="31">
          <cell r="AU31" t="str">
            <v xml:space="preserve">Industrial gases, inorganics and fertilisers (all inorganic chemicals) - 20.11/13/15      </v>
          </cell>
          <cell r="AV31" t="str">
            <v>Manufacturing</v>
          </cell>
          <cell r="AW31" t="str">
            <v>20A</v>
          </cell>
        </row>
        <row r="32">
          <cell r="AU32" t="str">
            <v xml:space="preserve">Petrochemicals - 20.14/16/17/60             </v>
          </cell>
          <cell r="AV32" t="str">
            <v>Manufacturing</v>
          </cell>
          <cell r="AW32" t="str">
            <v>20B</v>
          </cell>
        </row>
        <row r="33">
          <cell r="AU33" t="str">
            <v xml:space="preserve">Dyestuffs, agro-chemicals - 20.12/20            </v>
          </cell>
          <cell r="AV33" t="str">
            <v>Manufacturing</v>
          </cell>
          <cell r="AW33" t="str">
            <v>20C</v>
          </cell>
        </row>
        <row r="34">
          <cell r="AU34" t="str">
            <v xml:space="preserve">Basic pharmaceutical products and pharmaceutical preparations          </v>
          </cell>
          <cell r="AV34" t="str">
            <v>Manufacturing</v>
          </cell>
          <cell r="AW34">
            <v>21</v>
          </cell>
        </row>
        <row r="35">
          <cell r="AU35" t="str">
            <v xml:space="preserve">Rubber and plastic products            </v>
          </cell>
          <cell r="AV35" t="str">
            <v>Manufacturing</v>
          </cell>
          <cell r="AW35">
            <v>22</v>
          </cell>
        </row>
        <row r="36">
          <cell r="AU36" t="str">
            <v xml:space="preserve">Cement, lime, plaster and articles of concrete, cement and plaster </v>
          </cell>
          <cell r="AV36" t="str">
            <v>Manufacturing</v>
          </cell>
          <cell r="AW36" t="str">
            <v>23.5-6</v>
          </cell>
        </row>
        <row r="37">
          <cell r="AU37" t="str">
            <v xml:space="preserve">Glass, refractory, clay, other porcelain and ceramic, stone and abrasive products - 23.1-4/7-9   </v>
          </cell>
          <cell r="AV37" t="str">
            <v>Manufacturing</v>
          </cell>
          <cell r="AW37" t="str">
            <v>23OTHER</v>
          </cell>
        </row>
        <row r="38">
          <cell r="AU38" t="str">
            <v xml:space="preserve">Basic iron and steel            </v>
          </cell>
          <cell r="AV38" t="str">
            <v>Manufacturing</v>
          </cell>
          <cell r="AW38" t="str">
            <v>24.1-3</v>
          </cell>
        </row>
        <row r="39">
          <cell r="AU39" t="str">
            <v xml:space="preserve">Other basic metals and casting           </v>
          </cell>
          <cell r="AV39" t="str">
            <v>Manufacturing</v>
          </cell>
          <cell r="AW39" t="str">
            <v>24.4-5</v>
          </cell>
        </row>
        <row r="40">
          <cell r="AU40" t="str">
            <v xml:space="preserve">Weapons and ammunition             </v>
          </cell>
          <cell r="AV40" t="str">
            <v>Manufacturing</v>
          </cell>
          <cell r="AW40">
            <v>25.4</v>
          </cell>
        </row>
        <row r="41">
          <cell r="AU41" t="str">
            <v xml:space="preserve">Fabricated metal products, excl. machinery and equipment and weapons &amp; ammunition - 25.1-3/25.5-9   </v>
          </cell>
          <cell r="AV41" t="str">
            <v>Manufacturing</v>
          </cell>
          <cell r="AW41" t="str">
            <v>25OTHER</v>
          </cell>
        </row>
        <row r="42">
          <cell r="AU42" t="str">
            <v xml:space="preserve">Computer, electronic and optical products           </v>
          </cell>
          <cell r="AV42" t="str">
            <v>Manufacturing</v>
          </cell>
          <cell r="AW42">
            <v>26</v>
          </cell>
        </row>
        <row r="43">
          <cell r="AU43" t="str">
            <v xml:space="preserve">Electrical equipment              </v>
          </cell>
          <cell r="AV43" t="str">
            <v>Manufacturing</v>
          </cell>
          <cell r="AW43">
            <v>27</v>
          </cell>
        </row>
        <row r="44">
          <cell r="AU44" t="str">
            <v xml:space="preserve">Machinery and equipment n.e.c.            </v>
          </cell>
          <cell r="AV44" t="str">
            <v>Manufacturing</v>
          </cell>
          <cell r="AW44">
            <v>28</v>
          </cell>
        </row>
        <row r="45">
          <cell r="AU45" t="str">
            <v xml:space="preserve">Motor vehicles, trailers and semi-trailers           </v>
          </cell>
          <cell r="AV45" t="str">
            <v>Manufacturing</v>
          </cell>
          <cell r="AW45">
            <v>29</v>
          </cell>
        </row>
        <row r="46">
          <cell r="AU46" t="str">
            <v xml:space="preserve">Ships and boats             </v>
          </cell>
          <cell r="AV46" t="str">
            <v>Manufacturing</v>
          </cell>
          <cell r="AW46">
            <v>30.1</v>
          </cell>
        </row>
        <row r="47">
          <cell r="AU47" t="str">
            <v xml:space="preserve">Air and spacecraft and related machinery          </v>
          </cell>
          <cell r="AV47" t="str">
            <v>Manufacturing</v>
          </cell>
          <cell r="AW47">
            <v>30.3</v>
          </cell>
        </row>
        <row r="48">
          <cell r="AU48" t="str">
            <v xml:space="preserve">Other transport equipment - 30.2/4/9           </v>
          </cell>
          <cell r="AV48" t="str">
            <v>Manufacturing</v>
          </cell>
          <cell r="AW48" t="str">
            <v>30OTHER</v>
          </cell>
        </row>
        <row r="49">
          <cell r="AU49" t="str">
            <v xml:space="preserve">Furniture               </v>
          </cell>
          <cell r="AV49" t="str">
            <v>Manufacturing</v>
          </cell>
          <cell r="AW49">
            <v>31</v>
          </cell>
        </row>
        <row r="50">
          <cell r="AU50" t="str">
            <v xml:space="preserve">Other manufactured goods             </v>
          </cell>
          <cell r="AV50" t="str">
            <v>Manufacturing</v>
          </cell>
          <cell r="AW50">
            <v>32</v>
          </cell>
        </row>
        <row r="51">
          <cell r="AU51" t="str">
            <v xml:space="preserve">Repair and maintenance of ships and boats         </v>
          </cell>
          <cell r="AV51" t="str">
            <v>Manufacturing</v>
          </cell>
          <cell r="AW51">
            <v>33.15</v>
          </cell>
        </row>
        <row r="52">
          <cell r="AU52" t="str">
            <v xml:space="preserve">Repair and maintenance of aircraft and spacecraft         </v>
          </cell>
          <cell r="AV52" t="str">
            <v>Manufacturing</v>
          </cell>
          <cell r="AW52">
            <v>33.159999999999997</v>
          </cell>
        </row>
        <row r="53">
          <cell r="AU53" t="str">
            <v xml:space="preserve">Rest of repair; Installation - 33.11-14/17/19/20          </v>
          </cell>
          <cell r="AV53" t="str">
            <v>Manufacturing</v>
          </cell>
          <cell r="AW53" t="str">
            <v>33OTHER</v>
          </cell>
        </row>
        <row r="54">
          <cell r="AU54" t="str">
            <v>Electricity, transmission and distribution</v>
          </cell>
          <cell r="AV54" t="str">
            <v>Electricity, gas, steam and air conditioning supply</v>
          </cell>
          <cell r="AW54">
            <v>35.1</v>
          </cell>
        </row>
        <row r="55">
          <cell r="AU55" t="str">
            <v xml:space="preserve">Gas; distribution of gaseous fuels through mains; steam and air conditioning supply    </v>
          </cell>
          <cell r="AV55" t="str">
            <v>Electricity, gas, steam and air conditioning supply</v>
          </cell>
          <cell r="AW55" t="str">
            <v>35.2-3</v>
          </cell>
        </row>
        <row r="56">
          <cell r="AU56" t="str">
            <v xml:space="preserve">Natural water; water treatment and supply services         </v>
          </cell>
          <cell r="AV56" t="str">
            <v>Water supply; sewerage, waste management and remediation activities</v>
          </cell>
          <cell r="AW56">
            <v>36</v>
          </cell>
        </row>
        <row r="57">
          <cell r="AU57" t="str">
            <v xml:space="preserve">Sewerage services; sewage sludge            </v>
          </cell>
          <cell r="AV57" t="str">
            <v>Water supply; sewerage, waste management and remediation activities</v>
          </cell>
          <cell r="AW57">
            <v>37</v>
          </cell>
        </row>
        <row r="58">
          <cell r="AU58" t="str">
            <v xml:space="preserve">Waste collection, treatment and disposal services; materials recovery services       </v>
          </cell>
          <cell r="AV58" t="str">
            <v>Water supply; sewerage, waste management and remediation activities</v>
          </cell>
          <cell r="AW58">
            <v>38</v>
          </cell>
        </row>
        <row r="59">
          <cell r="AU59" t="str">
            <v xml:space="preserve">Remediation services and other waste management services         </v>
          </cell>
          <cell r="AV59" t="str">
            <v>Water supply; sewerage, waste management and remediation activities</v>
          </cell>
          <cell r="AW59">
            <v>39</v>
          </cell>
        </row>
        <row r="60">
          <cell r="AU60" t="str">
            <v xml:space="preserve">Buildings and building construction works           </v>
          </cell>
          <cell r="AV60" t="str">
            <v>Construction</v>
          </cell>
          <cell r="AW60">
            <v>41.2</v>
          </cell>
        </row>
        <row r="61">
          <cell r="AU61" t="str">
            <v xml:space="preserve">Constructions and construction works for civil engineering         </v>
          </cell>
          <cell r="AV61" t="str">
            <v>Construction</v>
          </cell>
          <cell r="AW61" t="str">
            <v>42.1-2</v>
          </cell>
        </row>
        <row r="62">
          <cell r="AU62" t="str">
            <v xml:space="preserve">Specialised construction works             </v>
          </cell>
          <cell r="AV62" t="str">
            <v>Construction</v>
          </cell>
          <cell r="AW62">
            <v>42.99</v>
          </cell>
        </row>
        <row r="63">
          <cell r="AU63" t="str">
            <v xml:space="preserve">Wholesale and retail trade and repair services of motor vehicles and motorcycles    </v>
          </cell>
          <cell r="AV63" t="str">
            <v>Wholesale and retail trade; repair of motor vehicles and motorcycles</v>
          </cell>
          <cell r="AW63">
            <v>45</v>
          </cell>
        </row>
        <row r="64">
          <cell r="AU64" t="str">
            <v xml:space="preserve">Wholesale trade services, except of motor vehicles and motorcycles       </v>
          </cell>
          <cell r="AV64" t="str">
            <v>Wholesale and retail trade; repair of motor vehicles and motorcycles</v>
          </cell>
          <cell r="AW64">
            <v>46</v>
          </cell>
        </row>
        <row r="65">
          <cell r="AU65" t="str">
            <v xml:space="preserve">Retail trade services, except of motor vehicles and motorcycles       </v>
          </cell>
          <cell r="AV65" t="str">
            <v>Wholesale and retail trade; repair of motor vehicles and motorcycles</v>
          </cell>
          <cell r="AW65">
            <v>47</v>
          </cell>
        </row>
        <row r="66">
          <cell r="AU66" t="str">
            <v xml:space="preserve">Rail transport services             </v>
          </cell>
          <cell r="AV66" t="str">
            <v>Transportation and storage</v>
          </cell>
          <cell r="AW66" t="str">
            <v>49.1-2</v>
          </cell>
        </row>
        <row r="67">
          <cell r="AU67" t="str">
            <v xml:space="preserve">Land transport services and transport services via pipelines, excluding rail transport     </v>
          </cell>
          <cell r="AV67" t="str">
            <v>Transportation and storage</v>
          </cell>
          <cell r="AW67" t="str">
            <v>49.3-5</v>
          </cell>
        </row>
        <row r="68">
          <cell r="AU68" t="str">
            <v xml:space="preserve">Water transport services             </v>
          </cell>
          <cell r="AV68" t="str">
            <v>Transportation and storage</v>
          </cell>
          <cell r="AW68">
            <v>50</v>
          </cell>
        </row>
        <row r="69">
          <cell r="AU69" t="str">
            <v xml:space="preserve">Air transport services             </v>
          </cell>
          <cell r="AV69" t="str">
            <v>Transportation and storage</v>
          </cell>
          <cell r="AW69">
            <v>51</v>
          </cell>
        </row>
        <row r="70">
          <cell r="AU70" t="str">
            <v xml:space="preserve">Warehousing and support services for transportation          </v>
          </cell>
          <cell r="AV70" t="str">
            <v>Transportation and storage</v>
          </cell>
          <cell r="AW70">
            <v>52</v>
          </cell>
        </row>
        <row r="71">
          <cell r="AU71" t="str">
            <v xml:space="preserve">Postal and courier services            </v>
          </cell>
          <cell r="AV71" t="str">
            <v>Transportation and storage</v>
          </cell>
          <cell r="AW71">
            <v>53</v>
          </cell>
        </row>
        <row r="72">
          <cell r="AU72" t="str">
            <v xml:space="preserve">Accommodation services              </v>
          </cell>
          <cell r="AV72" t="str">
            <v>Accommodation and food service activities</v>
          </cell>
          <cell r="AW72">
            <v>55</v>
          </cell>
        </row>
        <row r="73">
          <cell r="AU73" t="str">
            <v xml:space="preserve">Food and beverage serving services           </v>
          </cell>
          <cell r="AV73" t="str">
            <v>Accommodation and food service activities</v>
          </cell>
          <cell r="AW73">
            <v>56</v>
          </cell>
        </row>
        <row r="74">
          <cell r="AU74" t="str">
            <v xml:space="preserve">Publishing services              </v>
          </cell>
          <cell r="AV74" t="str">
            <v>Information and communication</v>
          </cell>
          <cell r="AW74">
            <v>58</v>
          </cell>
        </row>
        <row r="75">
          <cell r="AU75" t="str">
            <v xml:space="preserve">Motion picture, video and TV programme production services, sound recording &amp; music publishing   </v>
          </cell>
          <cell r="AV75" t="str">
            <v>Information and communication</v>
          </cell>
          <cell r="AW75">
            <v>59</v>
          </cell>
        </row>
        <row r="76">
          <cell r="AU76" t="str">
            <v xml:space="preserve">Programming and broadcasting services            </v>
          </cell>
          <cell r="AV76" t="str">
            <v>Information and communication</v>
          </cell>
          <cell r="AW76">
            <v>60</v>
          </cell>
        </row>
        <row r="77">
          <cell r="AU77" t="str">
            <v xml:space="preserve">Telecommunications services              </v>
          </cell>
          <cell r="AV77" t="str">
            <v>Information and communication</v>
          </cell>
          <cell r="AW77">
            <v>61</v>
          </cell>
        </row>
        <row r="78">
          <cell r="AU78" t="str">
            <v xml:space="preserve">Computer programming, consultancy and related services          </v>
          </cell>
          <cell r="AV78" t="str">
            <v>Information and communication</v>
          </cell>
          <cell r="AW78">
            <v>62</v>
          </cell>
        </row>
        <row r="79">
          <cell r="AU79" t="str">
            <v xml:space="preserve">Information services              </v>
          </cell>
          <cell r="AV79" t="str">
            <v>Information and communication</v>
          </cell>
          <cell r="AW79">
            <v>63</v>
          </cell>
        </row>
        <row r="80">
          <cell r="AU80" t="str">
            <v xml:space="preserve">Financial services, except insurance and pension funding         </v>
          </cell>
          <cell r="AV80" t="str">
            <v>Financial and insurance activities</v>
          </cell>
          <cell r="AW80">
            <v>64</v>
          </cell>
        </row>
        <row r="81">
          <cell r="AU81" t="str">
            <v xml:space="preserve">Insurance and reinsurance services, except compulsory social security      </v>
          </cell>
          <cell r="AV81" t="str">
            <v>Financial and insurance activities</v>
          </cell>
          <cell r="AW81" t="str">
            <v>65.1-2</v>
          </cell>
        </row>
        <row r="82">
          <cell r="AU82" t="str">
            <v xml:space="preserve">Services auxiliary to financial services and insurance services        </v>
          </cell>
          <cell r="AV82" t="str">
            <v>Financial and insurance activities</v>
          </cell>
          <cell r="AW82">
            <v>66</v>
          </cell>
        </row>
        <row r="83">
          <cell r="AU83" t="str">
            <v xml:space="preserve">Real estate services, excluding on a fee or contract basis and imputed rent   </v>
          </cell>
          <cell r="AV83" t="str">
            <v>Real estate activities</v>
          </cell>
          <cell r="AW83">
            <v>68.12</v>
          </cell>
        </row>
        <row r="84">
          <cell r="AU84" t="str">
            <v>Owner-Occupiers' Housing Services</v>
          </cell>
          <cell r="AV84" t="str">
            <v>Real estate activities</v>
          </cell>
          <cell r="AW84" t="str">
            <v>68.2IMP</v>
          </cell>
        </row>
        <row r="85">
          <cell r="AU85" t="str">
            <v xml:space="preserve">Real estate services on a fee or contract basis       </v>
          </cell>
          <cell r="AV85" t="str">
            <v>Real estate activities</v>
          </cell>
          <cell r="AW85">
            <v>68.3</v>
          </cell>
        </row>
        <row r="86">
          <cell r="AU86" t="str">
            <v xml:space="preserve">Legal services              </v>
          </cell>
          <cell r="AV86" t="str">
            <v>Professional, scientific and technical activities</v>
          </cell>
          <cell r="AW86">
            <v>69.099999999999994</v>
          </cell>
        </row>
        <row r="87">
          <cell r="AU87" t="str">
            <v xml:space="preserve">Accounting, bookkeeping and auditing services; tax consulting services        </v>
          </cell>
          <cell r="AV87" t="str">
            <v>Professional, scientific and technical activities</v>
          </cell>
          <cell r="AW87">
            <v>69.2</v>
          </cell>
        </row>
        <row r="88">
          <cell r="AU88" t="str">
            <v xml:space="preserve">Services of head offices; management consulting services         </v>
          </cell>
          <cell r="AV88" t="str">
            <v>Professional, scientific and technical activities</v>
          </cell>
          <cell r="AW88">
            <v>70</v>
          </cell>
        </row>
        <row r="89">
          <cell r="AU89" t="str">
            <v xml:space="preserve">Architectural and engineering services; technical testing and analysis services       </v>
          </cell>
          <cell r="AV89" t="str">
            <v>Professional, scientific and technical activities</v>
          </cell>
          <cell r="AW89">
            <v>71</v>
          </cell>
        </row>
        <row r="90">
          <cell r="AU90" t="str">
            <v xml:space="preserve">Scientific research and development services           </v>
          </cell>
          <cell r="AV90" t="str">
            <v>Professional, scientific and technical activities</v>
          </cell>
          <cell r="AW90">
            <v>72</v>
          </cell>
        </row>
        <row r="91">
          <cell r="AU91" t="str">
            <v xml:space="preserve">Advertising and market research services           </v>
          </cell>
          <cell r="AV91" t="str">
            <v>Professional, scientific and technical activities</v>
          </cell>
          <cell r="AW91">
            <v>73</v>
          </cell>
        </row>
        <row r="92">
          <cell r="AU92" t="str">
            <v xml:space="preserve">Other professional, scientific and technical services          </v>
          </cell>
          <cell r="AV92" t="str">
            <v>Professional, scientific and technical activities</v>
          </cell>
          <cell r="AW92">
            <v>74</v>
          </cell>
        </row>
        <row r="93">
          <cell r="AU93" t="str">
            <v xml:space="preserve">Veterinary services              </v>
          </cell>
          <cell r="AV93" t="str">
            <v>Professional, scientific and technical activities</v>
          </cell>
          <cell r="AW93">
            <v>75</v>
          </cell>
        </row>
        <row r="94">
          <cell r="AU94" t="str">
            <v xml:space="preserve">Rental and leasing services            </v>
          </cell>
          <cell r="AV94" t="str">
            <v>Administrative and support service activities</v>
          </cell>
          <cell r="AW94">
            <v>77</v>
          </cell>
        </row>
        <row r="95">
          <cell r="AU95" t="str">
            <v xml:space="preserve">Employment services              </v>
          </cell>
          <cell r="AV95" t="str">
            <v>Administrative and support service activities</v>
          </cell>
          <cell r="AW95">
            <v>78</v>
          </cell>
        </row>
        <row r="96">
          <cell r="AU96" t="str">
            <v xml:space="preserve">Travel agency, tour operator and other reservation services and related services     </v>
          </cell>
          <cell r="AV96" t="str">
            <v>Administrative and support service activities</v>
          </cell>
          <cell r="AW96">
            <v>79</v>
          </cell>
        </row>
        <row r="97">
          <cell r="AU97" t="str">
            <v xml:space="preserve">Security and investigation services            </v>
          </cell>
          <cell r="AV97" t="str">
            <v>Administrative and support service activities</v>
          </cell>
          <cell r="AW97">
            <v>80</v>
          </cell>
        </row>
        <row r="98">
          <cell r="AU98" t="str">
            <v xml:space="preserve">Services to buildings and landscape           </v>
          </cell>
          <cell r="AV98" t="str">
            <v>Administrative and support service activities</v>
          </cell>
          <cell r="AW98">
            <v>81</v>
          </cell>
        </row>
        <row r="99">
          <cell r="AU99" t="str">
            <v xml:space="preserve">Office administrative, office support and other business support services       </v>
          </cell>
          <cell r="AV99" t="str">
            <v>Administrative and support service activities</v>
          </cell>
          <cell r="AW99">
            <v>82</v>
          </cell>
        </row>
        <row r="100">
          <cell r="AU100" t="str">
            <v xml:space="preserve">Public administration and defence services; compulsory social security services       </v>
          </cell>
          <cell r="AV100" t="str">
            <v>Public administration and defence; compulsory social security</v>
          </cell>
          <cell r="AW100">
            <v>84</v>
          </cell>
        </row>
        <row r="101">
          <cell r="AU101" t="str">
            <v xml:space="preserve">Education services              </v>
          </cell>
          <cell r="AV101" t="str">
            <v>Education</v>
          </cell>
          <cell r="AW101">
            <v>85</v>
          </cell>
        </row>
        <row r="102">
          <cell r="AU102" t="str">
            <v xml:space="preserve">Human health services             </v>
          </cell>
          <cell r="AV102" t="str">
            <v>Human health and social work activities</v>
          </cell>
          <cell r="AW102">
            <v>86</v>
          </cell>
        </row>
        <row r="103">
          <cell r="AU103" t="str">
            <v xml:space="preserve">Residential care services             </v>
          </cell>
          <cell r="AV103" t="str">
            <v>Human health and social work activities</v>
          </cell>
          <cell r="AW103">
            <v>87</v>
          </cell>
        </row>
        <row r="104">
          <cell r="AU104" t="str">
            <v xml:space="preserve">Social work services without accommodation           </v>
          </cell>
          <cell r="AV104" t="str">
            <v>Human health and social work activities</v>
          </cell>
          <cell r="AW104">
            <v>88</v>
          </cell>
        </row>
        <row r="105">
          <cell r="AU105" t="str">
            <v xml:space="preserve">Creative, arts and entertainment services           </v>
          </cell>
          <cell r="AV105" t="str">
            <v>Arts, entertainment and recreation</v>
          </cell>
          <cell r="AW105">
            <v>90</v>
          </cell>
        </row>
        <row r="106">
          <cell r="AU106" t="str">
            <v xml:space="preserve">Libraries, archives, museums and other cultural services         </v>
          </cell>
          <cell r="AV106" t="str">
            <v>Arts, entertainment and recreation</v>
          </cell>
          <cell r="AW106">
            <v>91</v>
          </cell>
        </row>
        <row r="107">
          <cell r="AU107" t="str">
            <v xml:space="preserve">Gambling and betting services            </v>
          </cell>
          <cell r="AV107" t="str">
            <v>Arts, entertainment and recreation</v>
          </cell>
          <cell r="AW107">
            <v>92</v>
          </cell>
        </row>
        <row r="108">
          <cell r="AU108" t="str">
            <v xml:space="preserve">Sports services and amusement and recreation services         </v>
          </cell>
          <cell r="AV108" t="str">
            <v>Arts, entertainment and recreation</v>
          </cell>
          <cell r="AW108">
            <v>93</v>
          </cell>
        </row>
        <row r="109">
          <cell r="AU109" t="str">
            <v xml:space="preserve">Services furnished by membership organisations           </v>
          </cell>
          <cell r="AV109" t="str">
            <v>Other service activities</v>
          </cell>
          <cell r="AW109">
            <v>94</v>
          </cell>
        </row>
        <row r="110">
          <cell r="AU110" t="str">
            <v xml:space="preserve">Repair services of computers and personal and household goods       </v>
          </cell>
          <cell r="AV110" t="str">
            <v>Other service activities</v>
          </cell>
          <cell r="AW110">
            <v>95</v>
          </cell>
        </row>
        <row r="111">
          <cell r="AU111" t="str">
            <v xml:space="preserve">Other personal services             </v>
          </cell>
          <cell r="AV111" t="str">
            <v>Other service activities</v>
          </cell>
          <cell r="AW111">
            <v>96</v>
          </cell>
        </row>
        <row r="112">
          <cell r="AU112" t="str">
            <v xml:space="preserve">Services of households as employers of domestic personnel        </v>
          </cell>
          <cell r="AV112" t="str">
            <v>Activities of households as employers; undifferentiated goods- and services-producing activities of households for own use</v>
          </cell>
          <cell r="AW112">
            <v>97</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ummary results"/>
      <sheetName val="Buildings, fleet &amp; other assets"/>
      <sheetName val="Business travel, commute, home"/>
      <sheetName val="Land use"/>
      <sheetName val="Waste"/>
      <sheetName val="Supply chain"/>
      <sheetName val="Renewables"/>
      <sheetName val="Emission factors"/>
      <sheetName val="Land Emission Factors"/>
      <sheetName val="Benchmarking data"/>
      <sheetName val="Lists"/>
    </sheetNames>
    <sheetDataSet>
      <sheetData sheetId="0"/>
      <sheetData sheetId="1"/>
      <sheetData sheetId="2"/>
      <sheetData sheetId="3"/>
      <sheetData sheetId="4"/>
      <sheetData sheetId="5"/>
      <sheetData sheetId="6"/>
      <sheetData sheetId="7"/>
      <sheetData sheetId="8"/>
      <sheetData sheetId="9"/>
      <sheetData sheetId="10"/>
      <sheetData sheetId="11">
        <row r="4">
          <cell r="B4" t="str">
            <v>Tier 3</v>
          </cell>
          <cell r="D4" t="str">
            <v>Data complete and easy to collect and process</v>
          </cell>
          <cell r="X4" t="str">
            <v>tonnes</v>
          </cell>
          <cell r="BA4">
            <v>2.5000000000000001E-2</v>
          </cell>
          <cell r="BB4">
            <v>0.05</v>
          </cell>
          <cell r="BC4">
            <v>0.1</v>
          </cell>
        </row>
        <row r="5">
          <cell r="B5" t="str">
            <v>Tier 2</v>
          </cell>
          <cell r="D5" t="str">
            <v>Data complete but requires effort to collect and process</v>
          </cell>
          <cell r="X5" t="str">
            <v>kg</v>
          </cell>
          <cell r="BA5">
            <v>0.05</v>
          </cell>
          <cell r="BB5">
            <v>7.4999999999999997E-2</v>
          </cell>
          <cell r="BC5">
            <v>0.125</v>
          </cell>
        </row>
        <row r="6">
          <cell r="B6" t="str">
            <v>Tier 1</v>
          </cell>
          <cell r="D6" t="str">
            <v>Data incomplete but easy to collect and process</v>
          </cell>
          <cell r="BA6">
            <v>0.05</v>
          </cell>
          <cell r="BB6">
            <v>7.4999999999999997E-2</v>
          </cell>
          <cell r="BC6">
            <v>0.125</v>
          </cell>
        </row>
        <row r="7">
          <cell r="D7" t="str">
            <v>Data incomplete and requires effort to collect and processs</v>
          </cell>
          <cell r="BA7">
            <v>0.05</v>
          </cell>
          <cell r="BB7">
            <v>7.4999999999999997E-2</v>
          </cell>
          <cell r="BC7">
            <v>0.125</v>
          </cell>
        </row>
        <row r="8">
          <cell r="D8" t="str">
            <v>Data unavailable in the timescales</v>
          </cell>
          <cell r="BA8">
            <v>0.05</v>
          </cell>
          <cell r="BB8">
            <v>7.4999999999999997E-2</v>
          </cell>
          <cell r="BC8">
            <v>0.125</v>
          </cell>
        </row>
        <row r="9">
          <cell r="D9" t="str">
            <v>Availability of data unknown</v>
          </cell>
          <cell r="BA9">
            <v>0.05</v>
          </cell>
          <cell r="BB9">
            <v>7.4999999999999997E-2</v>
          </cell>
          <cell r="BC9">
            <v>0.125</v>
          </cell>
        </row>
        <row r="10">
          <cell r="D10" t="str">
            <v>Emission source not relevant to our organisation</v>
          </cell>
          <cell r="BA10">
            <v>0.05</v>
          </cell>
          <cell r="BB10">
            <v>7.4999999999999997E-2</v>
          </cell>
          <cell r="BC10">
            <v>0.125</v>
          </cell>
        </row>
        <row r="11">
          <cell r="BA11">
            <v>0.05</v>
          </cell>
          <cell r="BB11">
            <v>0.1</v>
          </cell>
          <cell r="BC11">
            <v>0.15</v>
          </cell>
        </row>
        <row r="12">
          <cell r="BA12">
            <v>0.05</v>
          </cell>
          <cell r="BB12">
            <v>0.1</v>
          </cell>
          <cell r="BC12">
            <v>0.15</v>
          </cell>
        </row>
        <row r="13">
          <cell r="BA13">
            <v>0.05</v>
          </cell>
          <cell r="BB13">
            <v>7.4999999999999997E-2</v>
          </cell>
          <cell r="BC13">
            <v>0.125</v>
          </cell>
        </row>
        <row r="14">
          <cell r="BA14">
            <v>0.05</v>
          </cell>
          <cell r="BB14">
            <v>7.4999999999999997E-2</v>
          </cell>
          <cell r="BC14">
            <v>0.125</v>
          </cell>
        </row>
        <row r="15">
          <cell r="BA15">
            <v>0.05</v>
          </cell>
          <cell r="BB15">
            <v>7.4999999999999997E-2</v>
          </cell>
          <cell r="BC15">
            <v>0.125</v>
          </cell>
        </row>
        <row r="16">
          <cell r="BA16">
            <v>0.05</v>
          </cell>
          <cell r="BB16">
            <v>7.4999999999999997E-2</v>
          </cell>
          <cell r="BC16">
            <v>0.125</v>
          </cell>
        </row>
        <row r="17">
          <cell r="BA17">
            <v>0.05</v>
          </cell>
          <cell r="BB17">
            <v>7.4999999999999997E-2</v>
          </cell>
          <cell r="BC17">
            <v>0.125</v>
          </cell>
        </row>
        <row r="18">
          <cell r="BA18">
            <v>0.05</v>
          </cell>
          <cell r="BB18">
            <v>7.4999999999999997E-2</v>
          </cell>
          <cell r="BC18">
            <v>0.125</v>
          </cell>
        </row>
        <row r="19">
          <cell r="BA19">
            <v>2.5000000000000001E-2</v>
          </cell>
          <cell r="BB19">
            <v>0.05</v>
          </cell>
          <cell r="BC19">
            <v>0.1</v>
          </cell>
        </row>
        <row r="20">
          <cell r="BA20">
            <v>7.4999999999999997E-2</v>
          </cell>
          <cell r="BB20">
            <v>0.125</v>
          </cell>
        </row>
        <row r="21">
          <cell r="BA21">
            <v>7.4999999999999997E-2</v>
          </cell>
          <cell r="BB21">
            <v>0.125</v>
          </cell>
        </row>
        <row r="22">
          <cell r="BA22">
            <v>7.4999999999999997E-2</v>
          </cell>
          <cell r="BB22">
            <v>0.125</v>
          </cell>
        </row>
        <row r="23">
          <cell r="BA23">
            <v>7.4999999999999997E-2</v>
          </cell>
          <cell r="BB23">
            <v>0.125</v>
          </cell>
        </row>
        <row r="24">
          <cell r="BA24">
            <v>0.1</v>
          </cell>
          <cell r="BB24">
            <v>0.15</v>
          </cell>
        </row>
        <row r="25">
          <cell r="BA25">
            <v>0.125</v>
          </cell>
          <cell r="BB25">
            <v>0.15</v>
          </cell>
        </row>
        <row r="26">
          <cell r="BB26">
            <v>0.2</v>
          </cell>
        </row>
        <row r="27">
          <cell r="BA27">
            <v>0.05</v>
          </cell>
          <cell r="BB27">
            <v>0.1</v>
          </cell>
          <cell r="BC27">
            <v>0.15</v>
          </cell>
        </row>
        <row r="28">
          <cell r="BA28">
            <v>0.05</v>
          </cell>
          <cell r="BB28">
            <v>0.1</v>
          </cell>
          <cell r="BC28">
            <v>0.15</v>
          </cell>
        </row>
        <row r="29">
          <cell r="BA29">
            <v>0.05</v>
          </cell>
          <cell r="BB29">
            <v>0.1</v>
          </cell>
          <cell r="BC29">
            <v>0.15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ummary results"/>
      <sheetName val="Buildings, fleet &amp; other assets"/>
      <sheetName val="Business travel, commute, home"/>
      <sheetName val="Land use"/>
      <sheetName val="Waste"/>
      <sheetName val="Supply chain"/>
      <sheetName val="Renewables"/>
      <sheetName val="Emission factors"/>
      <sheetName val="Land Emission Factors"/>
      <sheetName val="Benchmarking data"/>
      <sheetName val="Lists"/>
    </sheetNames>
    <sheetDataSet>
      <sheetData sheetId="0"/>
      <sheetData sheetId="1"/>
      <sheetData sheetId="2"/>
      <sheetData sheetId="3"/>
      <sheetData sheetId="4"/>
      <sheetData sheetId="5"/>
      <sheetData sheetId="6"/>
      <sheetData sheetId="7"/>
      <sheetData sheetId="8"/>
      <sheetData sheetId="9"/>
      <sheetData sheetId="10"/>
      <sheetData sheetId="11">
        <row r="16">
          <cell r="B16" t="str">
            <v>Tier 2</v>
          </cell>
        </row>
        <row r="19">
          <cell r="B19" t="str">
            <v>Tier 2</v>
          </cell>
        </row>
        <row r="20">
          <cell r="B20" t="str">
            <v>Tier 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ummary results"/>
      <sheetName val="Buildings, fleet &amp; other assets"/>
      <sheetName val="Business travel, commute, home"/>
      <sheetName val="Land use"/>
      <sheetName val="Waste"/>
      <sheetName val="Supply chain"/>
      <sheetName val="Renewables"/>
      <sheetName val="Emission factors"/>
      <sheetName val="Land Emission Factors"/>
      <sheetName val="Benchmarking data"/>
      <sheetName val="Lists"/>
    </sheetNames>
    <sheetDataSet>
      <sheetData sheetId="0"/>
      <sheetData sheetId="1"/>
      <sheetData sheetId="2"/>
      <sheetData sheetId="3"/>
      <sheetData sheetId="4"/>
      <sheetData sheetId="5"/>
      <sheetData sheetId="6"/>
      <sheetData sheetId="7"/>
      <sheetData sheetId="8"/>
      <sheetData sheetId="9"/>
      <sheetData sheetId="10"/>
      <sheetData sheetId="11">
        <row r="4">
          <cell r="E4" t="str">
            <v>Y</v>
          </cell>
          <cell r="G4" t="str">
            <v>Local Authority</v>
          </cell>
          <cell r="I4" t="str">
            <v>Financial year 2022/23</v>
          </cell>
        </row>
        <row r="5">
          <cell r="E5" t="str">
            <v>N</v>
          </cell>
          <cell r="G5" t="str">
            <v>Health Board or Trust</v>
          </cell>
          <cell r="I5" t="str">
            <v>Academic year 2021/22</v>
          </cell>
        </row>
        <row r="6">
          <cell r="G6" t="str">
            <v>National Park</v>
          </cell>
        </row>
        <row r="7">
          <cell r="G7" t="str">
            <v>Fire and Rescue Service</v>
          </cell>
        </row>
        <row r="8">
          <cell r="G8" t="str">
            <v>University or College</v>
          </cell>
        </row>
        <row r="9">
          <cell r="G9" t="str">
            <v>Other</v>
          </cell>
        </row>
        <row r="10">
          <cell r="G10" t="str">
            <v>Welsh Government</v>
          </cell>
        </row>
        <row r="13">
          <cell r="G13" t="str">
            <v>North Wales</v>
          </cell>
        </row>
        <row r="14">
          <cell r="G14" t="str">
            <v>Mid Wales</v>
          </cell>
        </row>
        <row r="15">
          <cell r="G15" t="str">
            <v>South East Wales</v>
          </cell>
        </row>
        <row r="16">
          <cell r="G16" t="str">
            <v>South West Wales</v>
          </cell>
        </row>
        <row r="17">
          <cell r="G17" t="str">
            <v>All Wales</v>
          </cell>
        </row>
        <row r="20">
          <cell r="G20" t="str">
            <v>Aberystwyth University</v>
          </cell>
        </row>
        <row r="21">
          <cell r="G21" t="str">
            <v>Amgueddfa Cymru - Musuem Wales</v>
          </cell>
        </row>
        <row r="22">
          <cell r="G22" t="str">
            <v>Aneurin Bevan University Health Board</v>
          </cell>
        </row>
        <row r="23">
          <cell r="G23" t="str">
            <v>Arts Council for Wales</v>
          </cell>
        </row>
        <row r="24">
          <cell r="G24" t="str">
            <v>Audit Wales</v>
          </cell>
        </row>
        <row r="25">
          <cell r="G25" t="str">
            <v>Bangor University</v>
          </cell>
        </row>
        <row r="26">
          <cell r="G26" t="str">
            <v>Betsi Cadwaladr University Health Board</v>
          </cell>
        </row>
        <row r="27">
          <cell r="G27" t="str">
            <v>Blaenau Gwent County Borough Council</v>
          </cell>
        </row>
        <row r="28">
          <cell r="G28" t="str">
            <v>Brecon Beacons National Park Authority</v>
          </cell>
        </row>
        <row r="29">
          <cell r="G29" t="str">
            <v>Bridgend County Borough Council</v>
          </cell>
        </row>
        <row r="30">
          <cell r="G30" t="str">
            <v>Caerphilly County Borough Council CBC</v>
          </cell>
        </row>
        <row r="31">
          <cell r="G31" t="str">
            <v>Cardiff and Vale University Health Board</v>
          </cell>
        </row>
        <row r="32">
          <cell r="G32" t="str">
            <v>Cardiff Council</v>
          </cell>
        </row>
        <row r="33">
          <cell r="G33" t="str">
            <v>Cardiff Metropolitan University</v>
          </cell>
        </row>
        <row r="34">
          <cell r="G34" t="str">
            <v>Cardiff University</v>
          </cell>
        </row>
        <row r="35">
          <cell r="G35" t="str">
            <v>Careers Wales</v>
          </cell>
        </row>
        <row r="36">
          <cell r="G36" t="str">
            <v>Carmarthenshire County Council</v>
          </cell>
        </row>
        <row r="37">
          <cell r="G37" t="str">
            <v>Centre for Digital Public Services</v>
          </cell>
        </row>
        <row r="38">
          <cell r="G38" t="str">
            <v>Ceredigion County Council</v>
          </cell>
        </row>
        <row r="39">
          <cell r="G39" t="str">
            <v>Conwy County Borough Council</v>
          </cell>
        </row>
        <row r="40">
          <cell r="G40" t="str">
            <v>Cwm Taf Morgannwg University Health Board</v>
          </cell>
        </row>
        <row r="41">
          <cell r="G41" t="str">
            <v>Cyngor Gwynedd Council</v>
          </cell>
        </row>
        <row r="42">
          <cell r="G42" t="str">
            <v>Denbighshire County Council</v>
          </cell>
        </row>
        <row r="43">
          <cell r="G43" t="str">
            <v>Development Bank of Wales</v>
          </cell>
        </row>
        <row r="44">
          <cell r="G44" t="str">
            <v>Digital Health and Care Wales</v>
          </cell>
        </row>
        <row r="45">
          <cell r="G45" t="str">
            <v>Estyn</v>
          </cell>
        </row>
        <row r="46">
          <cell r="G46" t="str">
            <v>Flintshire County Council</v>
          </cell>
        </row>
        <row r="47">
          <cell r="G47" t="str">
            <v>Glybdwr Wrexham University</v>
          </cell>
        </row>
        <row r="48">
          <cell r="G48" t="str">
            <v>Health Education and Improvement Wales</v>
          </cell>
        </row>
        <row r="49">
          <cell r="G49" t="str">
            <v>Higher Education Funding Council for Wales</v>
          </cell>
        </row>
        <row r="50">
          <cell r="G50" t="str">
            <v>Hywel Dda University Health Board</v>
          </cell>
        </row>
        <row r="51">
          <cell r="G51" t="str">
            <v>Isle of Anglesey County Council</v>
          </cell>
        </row>
        <row r="52">
          <cell r="G52" t="str">
            <v>Life Sciences Hub Wales</v>
          </cell>
        </row>
        <row r="53">
          <cell r="G53" t="str">
            <v>Local Democracy and Boundary Comission for Wales</v>
          </cell>
        </row>
        <row r="54">
          <cell r="G54" t="str">
            <v>Merthyr Tydfil County Borough Council</v>
          </cell>
        </row>
        <row r="55">
          <cell r="G55" t="str">
            <v>Mid &amp; West Wales Fire &amp; Rescue</v>
          </cell>
        </row>
        <row r="56">
          <cell r="G56" t="str">
            <v>Monmouthshire County Council</v>
          </cell>
        </row>
        <row r="57">
          <cell r="G57" t="str">
            <v>National Library of Wales</v>
          </cell>
        </row>
        <row r="58">
          <cell r="G58" t="str">
            <v>Natural Resources Wales</v>
          </cell>
        </row>
        <row r="59">
          <cell r="G59" t="str">
            <v>Neath Port Talbot County Borough Council</v>
          </cell>
        </row>
        <row r="60">
          <cell r="G60" t="str">
            <v>Newport City Council</v>
          </cell>
        </row>
        <row r="61">
          <cell r="G61" t="str">
            <v>NHS Wales Shared Services Partnership</v>
          </cell>
        </row>
        <row r="62">
          <cell r="G62" t="str">
            <v>North Wales Fire &amp; Rescue</v>
          </cell>
        </row>
        <row r="63">
          <cell r="G63" t="str">
            <v>Pembrokeshire Coast National Park Authority</v>
          </cell>
        </row>
        <row r="64">
          <cell r="G64" t="str">
            <v>Pembrokeshire College</v>
          </cell>
        </row>
        <row r="65">
          <cell r="G65" t="str">
            <v>Pembrokeshire County Council</v>
          </cell>
        </row>
        <row r="66">
          <cell r="G66" t="str">
            <v>Powys County Council</v>
          </cell>
        </row>
        <row r="67">
          <cell r="G67" t="str">
            <v>Powys Teaching Health Board</v>
          </cell>
        </row>
        <row r="68">
          <cell r="G68" t="str">
            <v>Public Health Wales NHS Trust</v>
          </cell>
        </row>
        <row r="69">
          <cell r="G69" t="str">
            <v>Qualification Wales</v>
          </cell>
        </row>
        <row r="70">
          <cell r="G70" t="str">
            <v>Rhondda Cynon Taf County Borough Council</v>
          </cell>
        </row>
        <row r="71">
          <cell r="G71" t="str">
            <v>Royal Commission</v>
          </cell>
        </row>
        <row r="72">
          <cell r="G72" t="str">
            <v>Snowdonia National Park Authority</v>
          </cell>
        </row>
        <row r="73">
          <cell r="G73" t="str">
            <v>Social care Wales</v>
          </cell>
        </row>
        <row r="74">
          <cell r="G74" t="str">
            <v>South Wales Fire &amp; Rescue</v>
          </cell>
        </row>
        <row r="75">
          <cell r="G75" t="str">
            <v>Sports Council for Wales</v>
          </cell>
        </row>
        <row r="76">
          <cell r="G76" t="str">
            <v>Swansea Bay University Health Board</v>
          </cell>
        </row>
        <row r="77">
          <cell r="G77" t="str">
            <v>Swansea Council</v>
          </cell>
        </row>
        <row r="78">
          <cell r="G78" t="str">
            <v>Swansea University</v>
          </cell>
        </row>
        <row r="79">
          <cell r="G79" t="str">
            <v>Torfaen County Borough Council</v>
          </cell>
        </row>
        <row r="80">
          <cell r="G80" t="str">
            <v>Transport for Wales</v>
          </cell>
        </row>
        <row r="81">
          <cell r="G81" t="str">
            <v>University of South Wales</v>
          </cell>
        </row>
        <row r="82">
          <cell r="G82" t="str">
            <v>University of Wales Trinity Saint David</v>
          </cell>
        </row>
        <row r="83">
          <cell r="G83" t="str">
            <v>Vale of Glamorgan Council</v>
          </cell>
        </row>
        <row r="84">
          <cell r="G84" t="str">
            <v xml:space="preserve">Velindre University NHS Trust </v>
          </cell>
        </row>
        <row r="85">
          <cell r="G85" t="str">
            <v>Welsh Ambulance Services NHS Trust</v>
          </cell>
        </row>
        <row r="86">
          <cell r="G86" t="str">
            <v>Welsh Government</v>
          </cell>
        </row>
        <row r="87">
          <cell r="G87" t="str">
            <v>Welsh Revenue Authority</v>
          </cell>
        </row>
        <row r="88">
          <cell r="G88" t="str">
            <v>Wrexham County Borough Council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6F9E882-8BAC-45B8-A5AE-ADE38724CAA9}" name="SupplychainTier2" displayName="SupplychainTier2" ref="B122:V249" totalsRowShown="0" headerRowDxfId="50" dataDxfId="49" tableBorderDxfId="48">
  <autoFilter ref="B122:V249" xr:uid="{86F9E882-8BAC-45B8-A5AE-ADE38724CAA9}"/>
  <tableColumns count="21">
    <tableColumn id="1" xr3:uid="{5F617450-C31E-476D-952F-DADF81874C09}" name="Supply chain group" dataDxfId="47">
      <calculatedColumnFormula>IFERROR(VLOOKUP(D123,SICProductCodeLookup,2,FALSE), "")</calculatedColumnFormula>
    </tableColumn>
    <tableColumn id="2" xr3:uid="{BB731F42-6A1A-4EE5-847D-BAA9E949AF46}" name="SIC code (SIC 2007)" dataDxfId="46">
      <calculatedColumnFormula>IFERROR((VLOOKUP(D123,SICProductCodeLookup,3,FALSE)), "")</calculatedColumnFormula>
    </tableColumn>
    <tableColumn id="3" xr3:uid="{69BA39D8-9358-4065-B274-8F3999E4081B}" name="Product category" dataDxfId="45"/>
    <tableColumn id="11" xr3:uid="{7F8619C7-3F9F-4B33-9330-B4FBC9C4514F}" name="Methodology" dataDxfId="44"/>
    <tableColumn id="12" xr3:uid="{477243DE-4F8A-4A6A-BD20-010CD591C8AB}" name="RSD" dataDxfId="43"/>
    <tableColumn id="4" xr3:uid="{F3E79760-26C3-4828-A103-33A55F850B79}" name="Spend for which Tier 2 method accounts" dataDxfId="42" dataCellStyle="Comma"/>
    <tableColumn id="5" xr3:uid="{812B12BE-7BB0-4144-88A7-08EC3C00235A}" name="Unit" dataDxfId="41"/>
    <tableColumn id="6" xr3:uid="{C7EE2E94-C4CD-4E8F-BCF8-78547B75FD9F}" name="Converted data" dataDxfId="40" dataCellStyle="Comma">
      <calculatedColumnFormula>SupplychainTier2[[#This Row],[Spend for which Tier 2 method accounts]]</calculatedColumnFormula>
    </tableColumn>
    <tableColumn id="13" xr3:uid="{BD6001CD-43B2-463A-ACD4-684123C701A5}" name="Standard units" dataDxfId="39" dataCellStyle="Comma"/>
    <tableColumn id="7" xr3:uid="{185538AE-FDBE-40CA-AEB8-20E05FA70DE7}" name="Total EF (kgCO2e/unit)" dataDxfId="38">
      <calculatedColumnFormula>IFERROR(SupplychainTier2[[#This Row],[Calculated emissions (kgCO2e) for this spend]]/SupplychainTier2[[#This Row],[Spend for which Tier 2 method accounts]],"")</calculatedColumnFormula>
    </tableColumn>
    <tableColumn id="14" xr3:uid="{4E638165-E909-4C70-BDE6-6B1D670CA237}" name="Calculated emissions (kgCO2e) for this spend" dataDxfId="37"/>
    <tableColumn id="8" xr3:uid="{EEA2536F-70CD-42C3-8234-1C8C5065966F}" name="Notes on data source and methods" dataDxfId="36"/>
    <tableColumn id="15" xr3:uid="{FDECF418-CB33-4A7D-A2A8-C5A2043AB754}" name="Ease of collection" dataDxfId="35"/>
    <tableColumn id="16" xr3:uid="{CBE0D11C-3E73-4918-8AE5-18C08340B117}" name="Direct" dataDxfId="34"/>
    <tableColumn id="17" xr3:uid="{8E7A5BA5-0D39-4AE4-B995-8468E66C055B}" name="Indirect generation" dataDxfId="33"/>
    <tableColumn id="18" xr3:uid="{433591A7-40BB-4169-9560-E0B09C4A6611}" name="Indirect service" dataDxfId="32">
      <calculatedColumnFormula>SupplychainTier2[[#This Row],[Calculated emissions (kgCO2e) for this spend]]</calculatedColumnFormula>
    </tableColumn>
    <tableColumn id="19" xr3:uid="{F81255DF-4A41-47DB-ABBA-021E16AE2939}" name="Indirect T&amp;D" dataDxfId="31"/>
    <tableColumn id="20" xr3:uid="{19C2FADF-5C47-49E6-9A1E-CC8BF509EFBB}" name="Indirect WTT" dataDxfId="30"/>
    <tableColumn id="9" xr3:uid="{ED880528-ECA0-4051-A5BF-E260DC5A8254}" name="High" dataDxfId="29">
      <calculatedColumnFormula>IF(SupplychainTier2[[#This Row],[Calculated emissions (kgCO2e) for this spend]]="","",(SupplychainTier2[[#This Row],[Calculated emissions (kgCO2e) for this spend]]*(1+SupplychainTier2[[#This Row],[RSD]])))</calculatedColumnFormula>
    </tableColumn>
    <tableColumn id="10" xr3:uid="{EE5B1275-9652-4369-A0C8-89F5E55F0055}" name="Low" dataDxfId="28">
      <calculatedColumnFormula>IF(SupplychainTier2[[#This Row],[Calculated emissions (kgCO2e) for this spend]]="","",(SupplychainTier2[[#This Row],[Calculated emissions (kgCO2e) for this spend]]*(1-SupplychainTier2[[#This Row],[RSD]])))</calculatedColumnFormula>
    </tableColumn>
    <tableColumn id="21" xr3:uid="{EAB8664C-D41F-4F8F-90CD-7E1CE0BCC8EF}" name="Outside of scopes"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7E953B-4B9D-49F1-A794-6B1AE70C54F8}" name="SupplyChainTier1" displayName="SupplyChainTier1" ref="B5:V116" totalsRowShown="0" headerRowDxfId="26" dataDxfId="25" tableBorderDxfId="24">
  <autoFilter ref="B5:V116" xr:uid="{197E953B-4B9D-49F1-A794-6B1AE70C54F8}"/>
  <tableColumns count="21">
    <tableColumn id="1" xr3:uid="{0D52D45C-8AC0-4DF2-9280-97017AC22D2E}" name="Supply chain group" dataDxfId="23"/>
    <tableColumn id="2" xr3:uid="{09B6C967-3748-4C9D-95A8-BE8C4EF1453B}" name="SIC code (SIC 2007)" dataDxfId="22"/>
    <tableColumn id="3" xr3:uid="{E0E83B88-7077-4706-B02D-4AF0B9E3A711}" name="Product category" dataDxfId="21"/>
    <tableColumn id="12" xr3:uid="{7A4D671F-A05D-4470-9A5E-A852913816EC}" name="Methodology" dataDxfId="20"/>
    <tableColumn id="13" xr3:uid="{0B08C826-F3B9-47B3-9EC6-3680F9BFB891}" name="RSD" dataDxfId="19"/>
    <tableColumn id="4" xr3:uid="{96907078-66A1-4395-B038-39D11F8C09C6}" name="Amount spent by product category (£)" dataDxfId="18"/>
    <tableColumn id="16" xr3:uid="{367BBBDC-6A30-41C0-95FA-CB115FBD7C27}" name="Units" dataDxfId="17"/>
    <tableColumn id="15" xr3:uid="{2FB345B5-1F42-4249-A885-F06D7A2BFDF4}" name="Converted Data (£)" dataDxfId="16">
      <calculatedColumnFormula>SupplyChainTier1[[#This Row],[Amount spent by product category (£)]]</calculatedColumnFormula>
    </tableColumn>
    <tableColumn id="14" xr3:uid="{E6D68FDB-29A0-4397-8C79-F44C73ACAA1E}" name="Standard Units" dataDxfId="15"/>
    <tableColumn id="5" xr3:uid="{DAC716E6-155B-4C79-A98A-4F8DCB054843}" name="Emission factor (kgCO2e per £ spent)" dataDxfId="14"/>
    <tableColumn id="6" xr3:uid="{7855993E-EFE0-4F4D-9C4C-3DEA8B560787}" name="Total kg CO2e" dataDxfId="13" dataCellStyle="Comma">
      <calculatedColumnFormula>IF(ISBLANK(G6),"",G6*K6)</calculatedColumnFormula>
    </tableColumn>
    <tableColumn id="8" xr3:uid="{C01330E7-B0EA-4299-B217-742EFC223BB4}" name="Notes on data source and exclusions" dataDxfId="12"/>
    <tableColumn id="17" xr3:uid="{13591C77-0439-4B30-86E7-D99A85E3A807}" name="Ease of collection" dataDxfId="11"/>
    <tableColumn id="19" xr3:uid="{8F776BD5-D712-4BBE-8D15-EB4A0442FB0F}" name="Direct" dataDxfId="10"/>
    <tableColumn id="20" xr3:uid="{C92F0DAA-D22B-41F8-8309-627734E70575}" name="Indirect generation" dataDxfId="9"/>
    <tableColumn id="11" xr3:uid="{3ED5124A-D69F-41F2-8C37-1F9577203F46}" name="Indirect service" dataDxfId="8">
      <calculatedColumnFormula>((SupplyChainTier1[[#This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calculatedColumnFormula>
    </tableColumn>
    <tableColumn id="22" xr3:uid="{6C3DC879-CC91-4925-9AFC-CB62809B9949}" name="Indirect T&amp;D" dataDxfId="7"/>
    <tableColumn id="21" xr3:uid="{FC62914B-2B32-47D0-9BD6-5AAD46039C26}" name="Indirect WTT" dataDxfId="6"/>
    <tableColumn id="9" xr3:uid="{BB73FC76-3E15-49C0-8D75-12883D289D8D}" name="High" dataDxfId="5">
      <calculatedColumnFormula>(SupplyChainTier1[[#This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calculatedColumnFormula>
    </tableColumn>
    <tableColumn id="10" xr3:uid="{ABB9F48E-62E3-4A3D-93A2-68C8C0281568}" name="Low" dataDxfId="4">
      <calculatedColumnFormula>(SupplyChainTier1[[#This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calculatedColumnFormula>
    </tableColumn>
    <tableColumn id="23" xr3:uid="{8E1AAB1B-4195-44F2-9BB0-9E1C50A97D5D}" name="Outside of scopes"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C9FC-30B0-44A8-946E-69CEF3ACA9E1}">
  <dimension ref="A1:Q71"/>
  <sheetViews>
    <sheetView showGridLines="0" tabSelected="1" zoomScale="102" workbookViewId="0">
      <selection activeCell="A9" sqref="A9:P10"/>
    </sheetView>
  </sheetViews>
  <sheetFormatPr baseColWidth="10" defaultColWidth="0" defaultRowHeight="14" zeroHeight="1" x14ac:dyDescent="0.15"/>
  <cols>
    <col min="1" max="1" width="7.6640625" style="1" customWidth="1"/>
    <col min="2" max="2" width="48.1640625" style="1" customWidth="1"/>
    <col min="3" max="3" width="48.5" style="1" customWidth="1"/>
    <col min="4" max="16" width="9.1640625" style="1" customWidth="1"/>
    <col min="17" max="17" width="2.33203125" style="1" customWidth="1"/>
    <col min="18" max="16384" width="9.1640625" style="1" hidden="1"/>
  </cols>
  <sheetData>
    <row r="1" spans="1:16" s="161" customFormat="1" ht="20" x14ac:dyDescent="0.2">
      <c r="A1" s="161" t="s">
        <v>0</v>
      </c>
    </row>
    <row r="2" spans="1:16" s="6" customFormat="1" ht="18" x14ac:dyDescent="0.2">
      <c r="A2" s="5">
        <v>2024</v>
      </c>
    </row>
    <row r="3" spans="1:16" ht="7.5" customHeight="1" x14ac:dyDescent="0.15">
      <c r="A3" s="2"/>
    </row>
    <row r="4" spans="1:16" ht="12.75" customHeight="1" x14ac:dyDescent="0.15">
      <c r="A4" s="2"/>
    </row>
    <row r="5" spans="1:16" ht="12.75" customHeight="1" x14ac:dyDescent="0.15">
      <c r="A5" s="8" t="s">
        <v>3</v>
      </c>
    </row>
    <row r="6" spans="1:16" ht="4.5" hidden="1" customHeight="1" x14ac:dyDescent="0.15">
      <c r="A6" s="8"/>
    </row>
    <row r="7" spans="1:16" ht="14.25" customHeight="1" x14ac:dyDescent="0.15">
      <c r="A7" s="174" t="s">
        <v>1</v>
      </c>
      <c r="B7" s="174"/>
      <c r="C7" s="174"/>
      <c r="D7" s="174"/>
      <c r="E7" s="174"/>
      <c r="F7" s="174"/>
      <c r="G7" s="174"/>
      <c r="H7" s="174"/>
      <c r="I7" s="174"/>
      <c r="J7" s="174"/>
      <c r="K7" s="174"/>
      <c r="L7" s="174"/>
      <c r="M7" s="174"/>
      <c r="N7" s="174"/>
      <c r="O7" s="174"/>
      <c r="P7" s="174"/>
    </row>
    <row r="8" spans="1:16" x14ac:dyDescent="0.15">
      <c r="A8" s="174"/>
      <c r="B8" s="174"/>
      <c r="C8" s="174"/>
      <c r="D8" s="174"/>
      <c r="E8" s="174"/>
      <c r="F8" s="174"/>
      <c r="G8" s="174"/>
      <c r="H8" s="174"/>
      <c r="I8" s="174"/>
      <c r="J8" s="174"/>
      <c r="K8" s="174"/>
      <c r="L8" s="174"/>
      <c r="M8" s="174"/>
      <c r="N8" s="174"/>
      <c r="O8" s="174"/>
      <c r="P8" s="174"/>
    </row>
    <row r="9" spans="1:16" s="16" customFormat="1" ht="21.75" customHeight="1" x14ac:dyDescent="0.2">
      <c r="A9" s="175" t="s">
        <v>2</v>
      </c>
      <c r="B9" s="175"/>
      <c r="C9" s="175"/>
      <c r="D9" s="175"/>
      <c r="E9" s="175"/>
      <c r="F9" s="175"/>
      <c r="G9" s="175"/>
      <c r="H9" s="175"/>
      <c r="I9" s="175"/>
      <c r="J9" s="175"/>
      <c r="K9" s="175"/>
      <c r="L9" s="175"/>
      <c r="M9" s="175"/>
      <c r="N9" s="175"/>
      <c r="O9" s="175"/>
      <c r="P9" s="175"/>
    </row>
    <row r="10" spans="1:16" s="16" customFormat="1" x14ac:dyDescent="0.2">
      <c r="A10" s="175"/>
      <c r="B10" s="175"/>
      <c r="C10" s="175"/>
      <c r="D10" s="175"/>
      <c r="E10" s="175"/>
      <c r="F10" s="175"/>
      <c r="G10" s="175"/>
      <c r="H10" s="175"/>
      <c r="I10" s="175"/>
      <c r="J10" s="175"/>
      <c r="K10" s="175"/>
      <c r="L10" s="175"/>
      <c r="M10" s="175"/>
      <c r="N10" s="175"/>
      <c r="O10" s="175"/>
      <c r="P10" s="175"/>
    </row>
    <row r="11" spans="1:16" s="16" customFormat="1" ht="4.5" customHeight="1" x14ac:dyDescent="0.2">
      <c r="A11" s="175" t="s">
        <v>13</v>
      </c>
      <c r="B11" s="175"/>
      <c r="C11" s="175"/>
      <c r="D11" s="175"/>
      <c r="E11" s="175"/>
      <c r="F11" s="175"/>
      <c r="G11" s="175"/>
      <c r="H11" s="175"/>
      <c r="I11" s="175"/>
      <c r="J11" s="175"/>
      <c r="K11" s="175"/>
      <c r="L11" s="175"/>
      <c r="M11" s="175"/>
      <c r="N11" s="175"/>
      <c r="O11" s="175"/>
      <c r="P11" s="175"/>
    </row>
    <row r="12" spans="1:16" s="16" customFormat="1" x14ac:dyDescent="0.2">
      <c r="A12" s="175"/>
      <c r="B12" s="175"/>
      <c r="C12" s="175"/>
      <c r="D12" s="175"/>
      <c r="E12" s="175"/>
      <c r="F12" s="175"/>
      <c r="G12" s="175"/>
      <c r="H12" s="175"/>
      <c r="I12" s="175"/>
      <c r="J12" s="175"/>
      <c r="K12" s="175"/>
      <c r="L12" s="175"/>
      <c r="M12" s="175"/>
      <c r="N12" s="175"/>
      <c r="O12" s="175"/>
      <c r="P12" s="175"/>
    </row>
    <row r="13" spans="1:16" s="16" customFormat="1" x14ac:dyDescent="0.2">
      <c r="A13" s="175"/>
      <c r="B13" s="175"/>
      <c r="C13" s="175"/>
      <c r="D13" s="175"/>
      <c r="E13" s="175"/>
      <c r="F13" s="175"/>
      <c r="G13" s="175"/>
      <c r="H13" s="175"/>
      <c r="I13" s="175"/>
      <c r="J13" s="175"/>
      <c r="K13" s="175"/>
      <c r="L13" s="175"/>
      <c r="M13" s="175"/>
      <c r="N13" s="175"/>
      <c r="O13" s="175"/>
      <c r="P13" s="175"/>
    </row>
    <row r="14" spans="1:16" s="16" customFormat="1" x14ac:dyDescent="0.2">
      <c r="A14" s="175"/>
      <c r="B14" s="175"/>
      <c r="C14" s="175"/>
      <c r="D14" s="175"/>
      <c r="E14" s="175"/>
      <c r="F14" s="175"/>
      <c r="G14" s="175"/>
      <c r="H14" s="175"/>
      <c r="I14" s="175"/>
      <c r="J14" s="175"/>
      <c r="K14" s="175"/>
      <c r="L14" s="175"/>
      <c r="M14" s="175"/>
      <c r="N14" s="175"/>
      <c r="O14" s="175"/>
      <c r="P14" s="175"/>
    </row>
    <row r="15" spans="1:16" ht="15" thickBot="1" x14ac:dyDescent="0.2">
      <c r="B15" s="12"/>
    </row>
    <row r="16" spans="1:16" ht="15" thickBot="1" x14ac:dyDescent="0.2">
      <c r="B16" s="14" t="s">
        <v>12</v>
      </c>
      <c r="C16" s="18" t="s">
        <v>5</v>
      </c>
    </row>
    <row r="17" spans="2:7" ht="15" thickBot="1" x14ac:dyDescent="0.2">
      <c r="B17" s="14" t="s">
        <v>4</v>
      </c>
      <c r="C17" s="18" t="s">
        <v>5</v>
      </c>
      <c r="D17" s="9"/>
      <c r="E17" s="9"/>
      <c r="F17" s="9"/>
      <c r="G17" s="9"/>
    </row>
    <row r="18" spans="2:7" ht="14.25" customHeight="1" x14ac:dyDescent="0.15">
      <c r="B18" s="170" t="s">
        <v>11</v>
      </c>
      <c r="C18" s="171"/>
      <c r="D18" s="11"/>
      <c r="E18" s="11"/>
      <c r="F18" s="11"/>
      <c r="G18" s="11"/>
    </row>
    <row r="19" spans="2:7" ht="14.25" customHeight="1" x14ac:dyDescent="0.15">
      <c r="B19" s="170"/>
      <c r="C19" s="172"/>
      <c r="D19" s="11"/>
      <c r="E19" s="11"/>
      <c r="F19" s="11"/>
      <c r="G19" s="11"/>
    </row>
    <row r="20" spans="2:7" x14ac:dyDescent="0.15">
      <c r="B20" s="170"/>
      <c r="C20" s="172"/>
      <c r="D20" s="11"/>
      <c r="E20" s="11"/>
      <c r="F20" s="11"/>
      <c r="G20" s="11"/>
    </row>
    <row r="21" spans="2:7" x14ac:dyDescent="0.15">
      <c r="B21" s="170"/>
      <c r="C21" s="173"/>
      <c r="D21" s="10"/>
      <c r="E21" s="10"/>
      <c r="F21" s="10"/>
      <c r="G21" s="10"/>
    </row>
    <row r="22" spans="2:7" x14ac:dyDescent="0.15">
      <c r="B22" s="14" t="s">
        <v>6</v>
      </c>
      <c r="C22" s="163"/>
      <c r="D22" s="9"/>
      <c r="E22" s="9"/>
      <c r="F22" s="9"/>
      <c r="G22" s="9"/>
    </row>
    <row r="23" spans="2:7" x14ac:dyDescent="0.15">
      <c r="B23" s="14" t="s">
        <v>7</v>
      </c>
      <c r="C23" s="19"/>
      <c r="D23" s="9"/>
      <c r="E23" s="9"/>
      <c r="F23" s="9"/>
      <c r="G23" s="9"/>
    </row>
    <row r="24" spans="2:7" x14ac:dyDescent="0.15">
      <c r="B24" s="14" t="s">
        <v>8</v>
      </c>
      <c r="C24" s="19"/>
      <c r="D24" s="9"/>
      <c r="E24" s="9"/>
      <c r="F24" s="9"/>
      <c r="G24" s="9"/>
    </row>
    <row r="25" spans="2:7" x14ac:dyDescent="0.15">
      <c r="B25" s="14" t="s">
        <v>9</v>
      </c>
      <c r="C25" s="162"/>
      <c r="D25" s="9"/>
      <c r="E25" s="9"/>
      <c r="F25" s="9"/>
      <c r="G25" s="9"/>
    </row>
    <row r="26" spans="2:7" x14ac:dyDescent="0.15">
      <c r="B26" s="14" t="s">
        <v>10</v>
      </c>
      <c r="C26" s="164"/>
      <c r="D26" s="9"/>
      <c r="E26" s="9"/>
      <c r="F26" s="9"/>
      <c r="G26" s="9"/>
    </row>
    <row r="27" spans="2:7" x14ac:dyDescent="0.15">
      <c r="B27" s="13"/>
      <c r="C27" s="15"/>
    </row>
    <row r="28" spans="2:7" hidden="1" x14ac:dyDescent="0.15">
      <c r="C28" s="15"/>
    </row>
    <row r="29" spans="2:7" hidden="1" x14ac:dyDescent="0.15">
      <c r="C29" s="15"/>
    </row>
    <row r="30" spans="2:7" hidden="1" x14ac:dyDescent="0.15">
      <c r="C30" s="15"/>
    </row>
    <row r="31" spans="2:7" hidden="1" x14ac:dyDescent="0.15">
      <c r="C31" s="15"/>
    </row>
    <row r="32" spans="2:7" hidden="1" x14ac:dyDescent="0.15">
      <c r="C32" s="15"/>
    </row>
    <row r="33" spans="3:3" hidden="1" x14ac:dyDescent="0.15">
      <c r="C33" s="15"/>
    </row>
    <row r="34" spans="3:3" hidden="1" x14ac:dyDescent="0.15">
      <c r="C34" s="15"/>
    </row>
    <row r="35" spans="3:3" hidden="1" x14ac:dyDescent="0.15">
      <c r="C35" s="15"/>
    </row>
    <row r="36" spans="3:3" hidden="1" x14ac:dyDescent="0.15">
      <c r="C36" s="15"/>
    </row>
    <row r="37" spans="3:3" hidden="1" x14ac:dyDescent="0.15">
      <c r="C37" s="15"/>
    </row>
    <row r="38" spans="3:3" hidden="1" x14ac:dyDescent="0.15">
      <c r="C38" s="15"/>
    </row>
    <row r="39" spans="3:3" hidden="1" x14ac:dyDescent="0.15">
      <c r="C39" s="15"/>
    </row>
    <row r="40" spans="3:3" hidden="1" x14ac:dyDescent="0.15">
      <c r="C40" s="15"/>
    </row>
    <row r="41" spans="3:3" hidden="1" x14ac:dyDescent="0.15">
      <c r="C41" s="15"/>
    </row>
    <row r="42" spans="3:3" hidden="1" x14ac:dyDescent="0.15">
      <c r="C42" s="15"/>
    </row>
    <row r="43" spans="3:3" hidden="1" x14ac:dyDescent="0.15">
      <c r="C43" s="15"/>
    </row>
    <row r="44" spans="3:3" hidden="1" x14ac:dyDescent="0.15">
      <c r="C44" s="15"/>
    </row>
    <row r="45" spans="3:3" hidden="1" x14ac:dyDescent="0.15">
      <c r="C45" s="15"/>
    </row>
    <row r="46" spans="3:3" hidden="1" x14ac:dyDescent="0.15">
      <c r="C46" s="15"/>
    </row>
    <row r="47" spans="3:3" hidden="1" x14ac:dyDescent="0.15">
      <c r="C47" s="15"/>
    </row>
    <row r="48" spans="3:3" hidden="1" x14ac:dyDescent="0.15">
      <c r="C48" s="15"/>
    </row>
    <row r="49" spans="3:3" hidden="1" x14ac:dyDescent="0.15">
      <c r="C49" s="15"/>
    </row>
    <row r="50" spans="3:3" hidden="1" x14ac:dyDescent="0.15">
      <c r="C50" s="15"/>
    </row>
    <row r="51" spans="3:3" hidden="1" x14ac:dyDescent="0.15">
      <c r="C51" s="15"/>
    </row>
    <row r="52" spans="3:3" hidden="1" x14ac:dyDescent="0.15">
      <c r="C52" s="15"/>
    </row>
    <row r="53" spans="3:3" hidden="1" x14ac:dyDescent="0.15">
      <c r="C53" s="15"/>
    </row>
    <row r="54" spans="3:3" hidden="1" x14ac:dyDescent="0.15">
      <c r="C54" s="15"/>
    </row>
    <row r="55" spans="3:3" hidden="1" x14ac:dyDescent="0.15">
      <c r="C55" s="15"/>
    </row>
    <row r="56" spans="3:3" hidden="1" x14ac:dyDescent="0.15">
      <c r="C56" s="15"/>
    </row>
    <row r="57" spans="3:3" hidden="1" x14ac:dyDescent="0.15">
      <c r="C57" s="15"/>
    </row>
    <row r="58" spans="3:3" hidden="1" x14ac:dyDescent="0.15">
      <c r="C58" s="15"/>
    </row>
    <row r="59" spans="3:3" hidden="1" x14ac:dyDescent="0.15">
      <c r="C59" s="15"/>
    </row>
    <row r="60" spans="3:3" hidden="1" x14ac:dyDescent="0.15">
      <c r="C60" s="15"/>
    </row>
    <row r="61" spans="3:3" hidden="1" x14ac:dyDescent="0.15">
      <c r="C61" s="15"/>
    </row>
    <row r="62" spans="3:3" hidden="1" x14ac:dyDescent="0.15">
      <c r="C62" s="15"/>
    </row>
    <row r="63" spans="3:3" hidden="1" x14ac:dyDescent="0.15">
      <c r="C63" s="15"/>
    </row>
    <row r="64" spans="3:3" hidden="1" x14ac:dyDescent="0.15">
      <c r="C64" s="15"/>
    </row>
    <row r="65" spans="3:3" hidden="1" x14ac:dyDescent="0.15">
      <c r="C65" s="15"/>
    </row>
    <row r="66" spans="3:3" hidden="1" x14ac:dyDescent="0.15">
      <c r="C66" s="15"/>
    </row>
    <row r="67" spans="3:3" hidden="1" x14ac:dyDescent="0.15">
      <c r="C67" s="15"/>
    </row>
    <row r="68" spans="3:3" hidden="1" x14ac:dyDescent="0.15">
      <c r="C68" s="15"/>
    </row>
    <row r="69" spans="3:3" hidden="1" x14ac:dyDescent="0.15">
      <c r="C69" s="15"/>
    </row>
    <row r="70" spans="3:3" hidden="1" x14ac:dyDescent="0.15">
      <c r="C70" s="15"/>
    </row>
    <row r="71" spans="3:3" hidden="1" x14ac:dyDescent="0.15">
      <c r="C71" s="15"/>
    </row>
  </sheetData>
  <mergeCells count="5">
    <mergeCell ref="B18:B21"/>
    <mergeCell ref="C18:C21"/>
    <mergeCell ref="A7:P8"/>
    <mergeCell ref="A9:P10"/>
    <mergeCell ref="A11:P14"/>
  </mergeCells>
  <dataValidations count="2">
    <dataValidation type="list" allowBlank="1" showInputMessage="1" showErrorMessage="1" sqref="C17" xr:uid="{462DEFEC-8D15-4901-B545-8B35733EF5A9}">
      <formula1>"Please select, 2022 - 2023, 2023 - 2024, Other"</formula1>
    </dataValidation>
    <dataValidation type="list" allowBlank="1" showInputMessage="1" showErrorMessage="1" sqref="C16" xr:uid="{FA33B54D-6329-48B4-BB8D-AF03C1E9607F}">
      <formula1>"Please select, Newport City Council specific emissions, Organisation-wide emissions"</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01DFF-5A69-472F-96EA-AD15403E815F}">
  <dimension ref="A1:X26"/>
  <sheetViews>
    <sheetView showGridLines="0" zoomScale="95" zoomScaleNormal="95" workbookViewId="0">
      <selection activeCell="D5" sqref="D5:D6"/>
    </sheetView>
  </sheetViews>
  <sheetFormatPr baseColWidth="10" defaultColWidth="0" defaultRowHeight="14" zeroHeight="1" x14ac:dyDescent="0.15"/>
  <cols>
    <col min="1" max="1" width="1.6640625" style="28" customWidth="1"/>
    <col min="2" max="2" width="22.6640625" style="28" bestFit="1" customWidth="1"/>
    <col min="3" max="3" width="22.5" style="28" bestFit="1" customWidth="1"/>
    <col min="4" max="4" width="28.1640625" style="28" customWidth="1"/>
    <col min="5" max="5" width="17" style="28" bestFit="1" customWidth="1"/>
    <col min="6" max="6" width="22.5" style="28" bestFit="1" customWidth="1"/>
    <col min="7" max="23" width="9.1640625" style="28" customWidth="1"/>
    <col min="24" max="24" width="22" style="28" customWidth="1"/>
    <col min="25" max="16384" width="9.1640625" style="28" hidden="1"/>
  </cols>
  <sheetData>
    <row r="1" spans="1:6" s="26" customFormat="1" x14ac:dyDescent="0.15">
      <c r="A1" s="25" t="s">
        <v>57</v>
      </c>
    </row>
    <row r="2" spans="1:6" s="27" customFormat="1" x14ac:dyDescent="0.15">
      <c r="A2" s="27" t="s">
        <v>58</v>
      </c>
    </row>
    <row r="3" spans="1:6" ht="9.75" customHeight="1" x14ac:dyDescent="0.15"/>
    <row r="4" spans="1:6" x14ac:dyDescent="0.15">
      <c r="B4" s="29" t="s">
        <v>59</v>
      </c>
      <c r="C4" s="29" t="s">
        <v>64</v>
      </c>
      <c r="D4" s="29" t="s">
        <v>60</v>
      </c>
      <c r="E4" s="29" t="s">
        <v>70</v>
      </c>
      <c r="F4" s="29" t="s">
        <v>64</v>
      </c>
    </row>
    <row r="5" spans="1:6" x14ac:dyDescent="0.15">
      <c r="B5" s="28" t="s">
        <v>61</v>
      </c>
      <c r="C5" s="28" t="s">
        <v>66</v>
      </c>
      <c r="D5" s="30"/>
      <c r="E5" s="28">
        <f>D5*0.1829</f>
        <v>0</v>
      </c>
      <c r="F5" s="28" t="s">
        <v>62</v>
      </c>
    </row>
    <row r="6" spans="1:6" x14ac:dyDescent="0.15">
      <c r="B6" s="28" t="s">
        <v>63</v>
      </c>
      <c r="C6" s="28" t="s">
        <v>66</v>
      </c>
      <c r="D6" s="30"/>
      <c r="E6" s="28">
        <f>D6*0.20705</f>
        <v>0</v>
      </c>
      <c r="F6" s="28" t="s">
        <v>62</v>
      </c>
    </row>
    <row r="7" spans="1:6" x14ac:dyDescent="0.15">
      <c r="B7" s="28" t="s">
        <v>65</v>
      </c>
      <c r="C7" s="28" t="s">
        <v>67</v>
      </c>
      <c r="D7" s="30"/>
      <c r="E7" s="28">
        <f>D7*2.75541</f>
        <v>0</v>
      </c>
      <c r="F7" s="28" t="s">
        <v>62</v>
      </c>
    </row>
    <row r="8" spans="1:6" x14ac:dyDescent="0.15">
      <c r="B8" s="28" t="s">
        <v>68</v>
      </c>
      <c r="C8" s="28" t="s">
        <v>67</v>
      </c>
      <c r="D8" s="30"/>
      <c r="E8" s="28">
        <f>D8*2.54015</f>
        <v>0</v>
      </c>
      <c r="F8" s="28" t="s">
        <v>62</v>
      </c>
    </row>
    <row r="9" spans="1:6" x14ac:dyDescent="0.15">
      <c r="B9" s="28" t="s">
        <v>69</v>
      </c>
      <c r="C9" s="28" t="s">
        <v>67</v>
      </c>
      <c r="D9" s="30"/>
      <c r="E9" s="28">
        <f>D9*1.55713</f>
        <v>0</v>
      </c>
      <c r="F9" s="28" t="s">
        <v>62</v>
      </c>
    </row>
    <row r="10" spans="1:6" x14ac:dyDescent="0.15"/>
    <row r="11" spans="1:6" x14ac:dyDescent="0.15"/>
    <row r="12" spans="1:6" s="26" customFormat="1" x14ac:dyDescent="0.15">
      <c r="A12" s="25" t="s">
        <v>71</v>
      </c>
      <c r="B12" s="25"/>
    </row>
    <row r="13" spans="1:6" s="31" customFormat="1" x14ac:dyDescent="0.2">
      <c r="A13" s="31" t="s">
        <v>73</v>
      </c>
    </row>
    <row r="14" spans="1:6" x14ac:dyDescent="0.15"/>
    <row r="15" spans="1:6" x14ac:dyDescent="0.15">
      <c r="B15" s="29" t="s">
        <v>72</v>
      </c>
      <c r="C15" s="32"/>
    </row>
    <row r="16" spans="1:6" x14ac:dyDescent="0.15">
      <c r="B16" s="28">
        <f>D6*0.0183</f>
        <v>0</v>
      </c>
      <c r="C16" s="28" t="s">
        <v>62</v>
      </c>
    </row>
    <row r="17" spans="1:4" x14ac:dyDescent="0.15"/>
    <row r="18" spans="1:4" s="31" customFormat="1" x14ac:dyDescent="0.2">
      <c r="A18" s="31" t="s">
        <v>88</v>
      </c>
    </row>
    <row r="19" spans="1:4" x14ac:dyDescent="0.15"/>
    <row r="20" spans="1:4" x14ac:dyDescent="0.15">
      <c r="B20" s="29" t="s">
        <v>87</v>
      </c>
      <c r="C20" s="32"/>
      <c r="D20" s="32"/>
    </row>
    <row r="21" spans="1:4" x14ac:dyDescent="0.15">
      <c r="B21" s="28" t="s">
        <v>61</v>
      </c>
      <c r="C21" s="30">
        <f>D5*0.03021</f>
        <v>0</v>
      </c>
      <c r="D21" s="28" t="s">
        <v>62</v>
      </c>
    </row>
    <row r="22" spans="1:4" ht="14.25" customHeight="1" x14ac:dyDescent="0.15">
      <c r="B22" s="28" t="s">
        <v>65</v>
      </c>
      <c r="C22" s="30">
        <f>D7*0.62665</f>
        <v>0</v>
      </c>
      <c r="D22" s="28" t="s">
        <v>62</v>
      </c>
    </row>
    <row r="23" spans="1:4" ht="14.25" customHeight="1" x14ac:dyDescent="0.15">
      <c r="B23" s="28" t="s">
        <v>68</v>
      </c>
      <c r="C23" s="30">
        <f>D8*0.53078</f>
        <v>0</v>
      </c>
      <c r="D23" s="28" t="s">
        <v>62</v>
      </c>
    </row>
    <row r="24" spans="1:4" ht="14.25" customHeight="1" x14ac:dyDescent="0.15">
      <c r="B24" s="28" t="s">
        <v>69</v>
      </c>
      <c r="C24" s="30">
        <f>D9*0.18551</f>
        <v>0</v>
      </c>
      <c r="D24" s="28" t="s">
        <v>62</v>
      </c>
    </row>
    <row r="25" spans="1:4" ht="14.25" customHeight="1" x14ac:dyDescent="0.15"/>
    <row r="26" spans="1:4" s="26" customFormat="1" hidden="1" x14ac:dyDescent="0.15">
      <c r="A26" s="25" t="s">
        <v>299</v>
      </c>
      <c r="B26"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05F5-7B9F-4B7C-947B-E727F1D6D42A}">
  <dimension ref="A1:X35"/>
  <sheetViews>
    <sheetView showGridLines="0" zoomScaleNormal="100" workbookViewId="0">
      <selection activeCell="D9" sqref="D9:D10"/>
    </sheetView>
  </sheetViews>
  <sheetFormatPr baseColWidth="10" defaultColWidth="0" defaultRowHeight="14.25" customHeight="1" zeroHeight="1" x14ac:dyDescent="0.15"/>
  <cols>
    <col min="1" max="1" width="1.6640625" style="28" customWidth="1"/>
    <col min="2" max="2" width="22.6640625" style="28" bestFit="1" customWidth="1"/>
    <col min="3" max="3" width="22.5" style="28" bestFit="1" customWidth="1"/>
    <col min="4" max="4" width="25.1640625" style="28" bestFit="1" customWidth="1"/>
    <col min="5" max="5" width="17" style="28" bestFit="1" customWidth="1"/>
    <col min="6" max="6" width="35.5" style="28" bestFit="1" customWidth="1"/>
    <col min="7" max="7" width="16.5" style="28" customWidth="1"/>
    <col min="8" max="21" width="9.1640625" style="28" customWidth="1"/>
    <col min="22" max="24" width="9.1640625" style="28" hidden="1" customWidth="1"/>
    <col min="25" max="16384" width="0" style="28" hidden="1"/>
  </cols>
  <sheetData>
    <row r="1" spans="1:6" s="26" customFormat="1" ht="14" x14ac:dyDescent="0.15">
      <c r="A1" s="25" t="s">
        <v>74</v>
      </c>
    </row>
    <row r="2" spans="1:6" s="27" customFormat="1" ht="14" x14ac:dyDescent="0.15">
      <c r="A2" s="27" t="s">
        <v>75</v>
      </c>
    </row>
    <row r="3" spans="1:6" s="27" customFormat="1" ht="14" x14ac:dyDescent="0.15">
      <c r="A3" s="27" t="s">
        <v>76</v>
      </c>
    </row>
    <row r="4" spans="1:6" s="27" customFormat="1" ht="14" x14ac:dyDescent="0.15">
      <c r="A4" s="33" t="s">
        <v>77</v>
      </c>
    </row>
    <row r="5" spans="1:6" ht="14" x14ac:dyDescent="0.15"/>
    <row r="6" spans="1:6" ht="14" x14ac:dyDescent="0.15">
      <c r="B6" s="34" t="s">
        <v>78</v>
      </c>
    </row>
    <row r="7" spans="1:6" ht="4.5" customHeight="1" x14ac:dyDescent="0.15">
      <c r="B7" s="34"/>
    </row>
    <row r="8" spans="1:6" ht="14" x14ac:dyDescent="0.15">
      <c r="B8" s="29" t="s">
        <v>59</v>
      </c>
      <c r="C8" s="29" t="s">
        <v>64</v>
      </c>
      <c r="D8" s="29" t="s">
        <v>60</v>
      </c>
      <c r="E8" s="29" t="s">
        <v>70</v>
      </c>
      <c r="F8" s="29" t="s">
        <v>64</v>
      </c>
    </row>
    <row r="9" spans="1:6" ht="14" x14ac:dyDescent="0.15">
      <c r="B9" s="28" t="s">
        <v>79</v>
      </c>
      <c r="C9" s="28" t="s">
        <v>67</v>
      </c>
      <c r="D9" s="30"/>
      <c r="E9" s="28">
        <f>D9*2.0844</f>
        <v>0</v>
      </c>
      <c r="F9" s="28" t="s">
        <v>62</v>
      </c>
    </row>
    <row r="10" spans="1:6" ht="14" x14ac:dyDescent="0.15">
      <c r="B10" s="28" t="s">
        <v>80</v>
      </c>
      <c r="C10" s="28" t="s">
        <v>67</v>
      </c>
      <c r="D10" s="30"/>
      <c r="E10" s="28">
        <f>D10*2.51279</f>
        <v>0</v>
      </c>
      <c r="F10" s="28" t="s">
        <v>62</v>
      </c>
    </row>
    <row r="11" spans="1:6" ht="14" x14ac:dyDescent="0.15">
      <c r="B11" s="28" t="s">
        <v>84</v>
      </c>
      <c r="C11" s="28" t="s">
        <v>83</v>
      </c>
      <c r="D11" s="32"/>
      <c r="E11" s="28">
        <f>D11*0.02208</f>
        <v>0</v>
      </c>
      <c r="F11" s="28" t="s">
        <v>62</v>
      </c>
    </row>
    <row r="12" spans="1:6" ht="14" x14ac:dyDescent="0.15">
      <c r="B12" s="28" t="s">
        <v>82</v>
      </c>
      <c r="C12" s="28" t="s">
        <v>83</v>
      </c>
      <c r="D12" s="32"/>
      <c r="E12" s="28">
        <f>D12*0.07015</f>
        <v>0</v>
      </c>
      <c r="F12" s="28" t="s">
        <v>62</v>
      </c>
    </row>
    <row r="13" spans="1:6" ht="14" x14ac:dyDescent="0.15">
      <c r="B13" s="28" t="s">
        <v>85</v>
      </c>
      <c r="C13" s="28" t="s">
        <v>67</v>
      </c>
      <c r="D13" s="32"/>
      <c r="E13" s="28">
        <f>D13*0.16751</f>
        <v>0</v>
      </c>
      <c r="F13" s="28" t="s">
        <v>62</v>
      </c>
    </row>
    <row r="14" spans="1:6" ht="14" x14ac:dyDescent="0.15">
      <c r="B14" s="28" t="s">
        <v>69</v>
      </c>
      <c r="C14" s="28" t="s">
        <v>67</v>
      </c>
      <c r="D14" s="30"/>
      <c r="E14" s="28">
        <f>D14*1.55713</f>
        <v>0</v>
      </c>
      <c r="F14" s="28" t="s">
        <v>62</v>
      </c>
    </row>
    <row r="15" spans="1:6" ht="14" x14ac:dyDescent="0.15"/>
    <row r="16" spans="1:6" ht="14" x14ac:dyDescent="0.15">
      <c r="B16" s="34" t="s">
        <v>86</v>
      </c>
      <c r="C16" s="168"/>
      <c r="E16" s="168"/>
    </row>
    <row r="17" spans="1:8" ht="4.5" customHeight="1" x14ac:dyDescent="0.15">
      <c r="B17" s="34"/>
    </row>
    <row r="18" spans="1:8" ht="14" x14ac:dyDescent="0.15">
      <c r="B18" s="29" t="s">
        <v>59</v>
      </c>
      <c r="C18" s="29" t="s">
        <v>64</v>
      </c>
      <c r="D18" s="29" t="s">
        <v>60</v>
      </c>
      <c r="E18" s="29" t="s">
        <v>70</v>
      </c>
      <c r="F18" s="29" t="s">
        <v>64</v>
      </c>
    </row>
    <row r="19" spans="1:8" ht="14" x14ac:dyDescent="0.15">
      <c r="B19" s="28" t="s">
        <v>79</v>
      </c>
      <c r="C19" s="28" t="s">
        <v>67</v>
      </c>
      <c r="D19" s="30"/>
      <c r="E19" s="28">
        <f>D19*2.0844</f>
        <v>0</v>
      </c>
      <c r="F19" s="28" t="s">
        <v>62</v>
      </c>
    </row>
    <row r="20" spans="1:8" ht="14" x14ac:dyDescent="0.15">
      <c r="B20" s="28" t="s">
        <v>80</v>
      </c>
      <c r="C20" s="28" t="s">
        <v>67</v>
      </c>
      <c r="D20" s="30"/>
      <c r="E20" s="28">
        <f>D20*2.51279</f>
        <v>0</v>
      </c>
      <c r="F20" s="28" t="s">
        <v>62</v>
      </c>
    </row>
    <row r="21" spans="1:8" ht="14" x14ac:dyDescent="0.15">
      <c r="B21" s="28" t="s">
        <v>84</v>
      </c>
      <c r="C21" s="28" t="s">
        <v>83</v>
      </c>
      <c r="D21" s="32"/>
      <c r="E21" s="28">
        <f>D21*0.02208</f>
        <v>0</v>
      </c>
      <c r="F21" s="28" t="s">
        <v>62</v>
      </c>
    </row>
    <row r="22" spans="1:8" ht="14" x14ac:dyDescent="0.15">
      <c r="B22" s="28" t="s">
        <v>82</v>
      </c>
      <c r="C22" s="28" t="s">
        <v>83</v>
      </c>
      <c r="D22" s="32"/>
      <c r="E22" s="28">
        <f>D22*0.07015</f>
        <v>0</v>
      </c>
      <c r="F22" s="28" t="s">
        <v>62</v>
      </c>
    </row>
    <row r="23" spans="1:8" ht="14" x14ac:dyDescent="0.15">
      <c r="B23" s="28" t="s">
        <v>85</v>
      </c>
      <c r="C23" s="28" t="s">
        <v>67</v>
      </c>
      <c r="D23" s="32"/>
      <c r="E23" s="28">
        <f>D23*0.16751</f>
        <v>0</v>
      </c>
      <c r="F23" s="28" t="s">
        <v>62</v>
      </c>
    </row>
    <row r="24" spans="1:8" ht="14" x14ac:dyDescent="0.15">
      <c r="B24" s="28" t="s">
        <v>69</v>
      </c>
      <c r="C24" s="28" t="s">
        <v>67</v>
      </c>
      <c r="D24" s="30"/>
      <c r="E24" s="28">
        <f>D24*1.55713</f>
        <v>0</v>
      </c>
      <c r="F24" s="28" t="s">
        <v>62</v>
      </c>
    </row>
    <row r="25" spans="1:8" ht="14" x14ac:dyDescent="0.15"/>
    <row r="26" spans="1:8" ht="14" x14ac:dyDescent="0.15"/>
    <row r="27" spans="1:8" s="26" customFormat="1" ht="14" x14ac:dyDescent="0.15">
      <c r="A27" s="25" t="s">
        <v>71</v>
      </c>
      <c r="B27" s="25"/>
    </row>
    <row r="28" spans="1:8" s="31" customFormat="1" ht="14" x14ac:dyDescent="0.2">
      <c r="A28" s="31" t="s">
        <v>88</v>
      </c>
    </row>
    <row r="29" spans="1:8" ht="14" x14ac:dyDescent="0.15"/>
    <row r="30" spans="1:8" ht="14" x14ac:dyDescent="0.15">
      <c r="B30" s="29" t="s">
        <v>296</v>
      </c>
      <c r="C30" s="32"/>
      <c r="D30" s="32"/>
      <c r="F30" s="29" t="s">
        <v>295</v>
      </c>
      <c r="G30" s="32"/>
      <c r="H30" s="32"/>
    </row>
    <row r="31" spans="1:8" ht="14" x14ac:dyDescent="0.15">
      <c r="B31" s="28" t="s">
        <v>79</v>
      </c>
      <c r="C31" s="30">
        <f>D9*0.60664</f>
        <v>0</v>
      </c>
      <c r="D31" s="28" t="s">
        <v>62</v>
      </c>
      <c r="F31" s="28" t="s">
        <v>79</v>
      </c>
      <c r="G31" s="30">
        <f>D19*0.60664</f>
        <v>0</v>
      </c>
      <c r="H31" s="28" t="s">
        <v>62</v>
      </c>
    </row>
    <row r="32" spans="1:8" ht="14" x14ac:dyDescent="0.15">
      <c r="B32" s="28" t="s">
        <v>80</v>
      </c>
      <c r="C32" s="30">
        <f>D10*0.61101</f>
        <v>0</v>
      </c>
      <c r="D32" s="28" t="s">
        <v>62</v>
      </c>
      <c r="F32" s="28" t="s">
        <v>80</v>
      </c>
      <c r="G32" s="30">
        <f>D20*0.61101</f>
        <v>0</v>
      </c>
      <c r="H32" s="28" t="s">
        <v>62</v>
      </c>
    </row>
    <row r="33" spans="2:8" ht="14.25" customHeight="1" x14ac:dyDescent="0.15">
      <c r="B33" s="28" t="s">
        <v>85</v>
      </c>
      <c r="C33" s="30">
        <f>D13*0.38696</f>
        <v>0</v>
      </c>
      <c r="D33" s="28" t="s">
        <v>62</v>
      </c>
      <c r="F33" s="28" t="s">
        <v>85</v>
      </c>
      <c r="G33" s="30">
        <f>D23*0.38696</f>
        <v>0</v>
      </c>
      <c r="H33" s="28" t="s">
        <v>62</v>
      </c>
    </row>
    <row r="34" spans="2:8" ht="14.25" customHeight="1" x14ac:dyDescent="0.15">
      <c r="B34" s="28" t="s">
        <v>69</v>
      </c>
      <c r="C34" s="30">
        <f>D14*0.18551</f>
        <v>0</v>
      </c>
      <c r="D34" s="28" t="s">
        <v>62</v>
      </c>
      <c r="F34" s="28" t="s">
        <v>69</v>
      </c>
      <c r="G34" s="30">
        <f>D24*0.18551</f>
        <v>0</v>
      </c>
      <c r="H34" s="28" t="s">
        <v>62</v>
      </c>
    </row>
    <row r="35" spans="2:8" ht="14.25" customHeight="1"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7C88A-DA5A-491F-9916-039F5AC0D3BB}">
  <dimension ref="A1:AB375"/>
  <sheetViews>
    <sheetView showGridLines="0" topLeftCell="A96" zoomScale="120" zoomScaleNormal="120" workbookViewId="0">
      <selection activeCell="D6" sqref="D6"/>
    </sheetView>
  </sheetViews>
  <sheetFormatPr baseColWidth="10" defaultColWidth="0" defaultRowHeight="14" zeroHeight="1" x14ac:dyDescent="0.15"/>
  <cols>
    <col min="1" max="1" width="2.5" style="37" customWidth="1"/>
    <col min="2" max="2" width="28.1640625" style="37" customWidth="1"/>
    <col min="3" max="3" width="18" style="37" hidden="1" customWidth="1"/>
    <col min="4" max="4" width="40.1640625" style="37" customWidth="1"/>
    <col min="5" max="5" width="13.83203125" style="37" hidden="1" customWidth="1"/>
    <col min="6" max="6" width="14.1640625" style="37" hidden="1" customWidth="1"/>
    <col min="7" max="7" width="19.1640625" style="37" customWidth="1"/>
    <col min="8" max="8" width="9.5" style="37" hidden="1" customWidth="1"/>
    <col min="9" max="9" width="27.5" style="37" hidden="1" customWidth="1"/>
    <col min="10" max="10" width="11.5" style="37" hidden="1" customWidth="1"/>
    <col min="11" max="11" width="19.83203125" style="37" hidden="1" customWidth="1"/>
    <col min="12" max="12" width="25.1640625" style="37" bestFit="1" customWidth="1"/>
    <col min="13" max="13" width="22.5" style="37" hidden="1" customWidth="1"/>
    <col min="14" max="14" width="12" style="37" hidden="1" customWidth="1"/>
    <col min="15" max="15" width="10.1640625" style="37" hidden="1" customWidth="1"/>
    <col min="16" max="16" width="14" style="37" hidden="1" customWidth="1"/>
    <col min="17" max="19" width="11.5" style="37" hidden="1" customWidth="1"/>
    <col min="20" max="25" width="8.5" style="37" hidden="1" customWidth="1"/>
    <col min="26" max="28" width="0" style="37" hidden="1" customWidth="1"/>
    <col min="29" max="16384" width="8.5" style="37" hidden="1"/>
  </cols>
  <sheetData>
    <row r="1" spans="1:28" s="26" customFormat="1" x14ac:dyDescent="0.15">
      <c r="A1" s="25" t="s">
        <v>248</v>
      </c>
    </row>
    <row r="2" spans="1:28" s="36" customFormat="1" ht="7.5" customHeight="1" x14ac:dyDescent="0.15">
      <c r="A2" s="35"/>
    </row>
    <row r="3" spans="1:28" ht="145.5" customHeight="1" x14ac:dyDescent="0.15">
      <c r="B3" s="185" t="s">
        <v>249</v>
      </c>
      <c r="C3" s="186"/>
      <c r="D3" s="186"/>
      <c r="E3" s="186"/>
      <c r="F3" s="186"/>
      <c r="G3" s="186"/>
      <c r="H3" s="186"/>
      <c r="I3" s="186"/>
      <c r="J3" s="186"/>
      <c r="K3" s="186"/>
      <c r="L3" s="187"/>
    </row>
    <row r="4" spans="1:28" s="88" customFormat="1" ht="19" thickBot="1" x14ac:dyDescent="0.2">
      <c r="B4" s="89" t="s">
        <v>252</v>
      </c>
      <c r="D4" s="15"/>
      <c r="E4" s="15"/>
      <c r="K4" s="90"/>
      <c r="M4" s="91"/>
      <c r="O4" s="92"/>
      <c r="P4" s="92"/>
      <c r="Y4" s="93" t="s">
        <v>89</v>
      </c>
      <c r="Z4" s="93" t="s">
        <v>45</v>
      </c>
      <c r="AA4" s="93" t="s">
        <v>46</v>
      </c>
    </row>
    <row r="5" spans="1:28" ht="41" customHeight="1" thickBot="1" x14ac:dyDescent="0.2">
      <c r="B5" s="40" t="s">
        <v>90</v>
      </c>
      <c r="C5" s="41" t="s">
        <v>91</v>
      </c>
      <c r="D5" s="42" t="s">
        <v>92</v>
      </c>
      <c r="E5" s="43" t="s">
        <v>47</v>
      </c>
      <c r="F5" s="44" t="s">
        <v>48</v>
      </c>
      <c r="G5" s="43" t="s">
        <v>93</v>
      </c>
      <c r="H5" s="43" t="s">
        <v>49</v>
      </c>
      <c r="I5" s="43" t="s">
        <v>94</v>
      </c>
      <c r="J5" s="43" t="s">
        <v>95</v>
      </c>
      <c r="K5" s="45" t="s">
        <v>250</v>
      </c>
      <c r="L5" s="46" t="s">
        <v>96</v>
      </c>
      <c r="M5" s="47" t="s">
        <v>97</v>
      </c>
      <c r="N5" s="48" t="s">
        <v>52</v>
      </c>
      <c r="O5" s="48" t="s">
        <v>15</v>
      </c>
      <c r="P5" s="48" t="s">
        <v>53</v>
      </c>
      <c r="Q5" s="48" t="s">
        <v>54</v>
      </c>
      <c r="R5" s="48" t="s">
        <v>55</v>
      </c>
      <c r="S5" s="48" t="s">
        <v>56</v>
      </c>
      <c r="T5" s="48" t="s">
        <v>20</v>
      </c>
      <c r="U5" s="48" t="s">
        <v>21</v>
      </c>
      <c r="V5" s="49" t="s">
        <v>17</v>
      </c>
      <c r="W5" s="188"/>
      <c r="X5" s="189"/>
      <c r="Y5" s="190"/>
      <c r="Z5" s="39">
        <f>SUM(Z6:Z115)</f>
        <v>0</v>
      </c>
      <c r="AA5" s="39">
        <f>SUM(AA6:AA115)</f>
        <v>0</v>
      </c>
      <c r="AB5" s="50"/>
    </row>
    <row r="6" spans="1:28" ht="29" thickBot="1" x14ac:dyDescent="0.2">
      <c r="B6" s="51" t="s">
        <v>25</v>
      </c>
      <c r="C6" s="52" t="s">
        <v>98</v>
      </c>
      <c r="D6" s="53" t="s">
        <v>99</v>
      </c>
      <c r="E6" s="54" t="s">
        <v>100</v>
      </c>
      <c r="F6" s="55">
        <v>0.25</v>
      </c>
      <c r="G6" s="94"/>
      <c r="H6" s="56" t="s">
        <v>101</v>
      </c>
      <c r="I6" s="57">
        <f>SupplyChainTier1[[#This Row],[Amount spent by product category (£)]]</f>
        <v>0</v>
      </c>
      <c r="J6" s="57" t="s">
        <v>101</v>
      </c>
      <c r="K6" s="58">
        <v>1.9737351574869011</v>
      </c>
      <c r="L6" s="99" t="str">
        <f t="shared" ref="L6:L69" si="0">IF(ISBLANK(G6),"",G6*K6)</f>
        <v/>
      </c>
      <c r="M6" s="59"/>
      <c r="N6" s="60"/>
      <c r="O6" s="61">
        <v>0</v>
      </c>
      <c r="P6" s="61">
        <v>0</v>
      </c>
      <c r="Q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 s="61">
        <v>0</v>
      </c>
      <c r="S6" s="61">
        <v>0</v>
      </c>
      <c r="T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 s="61">
        <v>0</v>
      </c>
      <c r="W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 s="183"/>
      <c r="Y6" s="184"/>
      <c r="Z6" s="37" cm="1">
        <f t="array" ref="Z6">IF(OR(ISERROR(B6:V6)),1,0)</f>
        <v>0</v>
      </c>
      <c r="AA6" s="37">
        <f>IF(AND(G6=""),0,1)</f>
        <v>0</v>
      </c>
      <c r="AB6" s="62"/>
    </row>
    <row r="7" spans="1:28" ht="33.5" customHeight="1" thickBot="1" x14ac:dyDescent="0.2">
      <c r="B7" s="51" t="s">
        <v>25</v>
      </c>
      <c r="C7" s="52" t="s">
        <v>102</v>
      </c>
      <c r="D7" s="53" t="s">
        <v>103</v>
      </c>
      <c r="E7" s="54" t="s">
        <v>100</v>
      </c>
      <c r="F7" s="55">
        <v>0.25</v>
      </c>
      <c r="G7" s="94"/>
      <c r="H7" s="56" t="s">
        <v>101</v>
      </c>
      <c r="I7" s="57">
        <f>SupplyChainTier1[[#This Row],[Amount spent by product category (£)]]</f>
        <v>0</v>
      </c>
      <c r="J7" s="57" t="s">
        <v>101</v>
      </c>
      <c r="K7" s="58">
        <v>0.27880734055191519</v>
      </c>
      <c r="L7" s="99" t="str">
        <f t="shared" si="0"/>
        <v/>
      </c>
      <c r="M7" s="59"/>
      <c r="N7" s="60"/>
      <c r="O7" s="61">
        <v>0</v>
      </c>
      <c r="P7" s="61">
        <v>0</v>
      </c>
      <c r="Q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 s="61">
        <v>0</v>
      </c>
      <c r="S7" s="61">
        <v>0</v>
      </c>
      <c r="T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 s="61">
        <v>0</v>
      </c>
      <c r="W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 s="183"/>
      <c r="Y7" s="184"/>
      <c r="Z7" s="37" cm="1">
        <f t="array" ref="Z7">IF(OR(ISERROR(B7:V7)),1,0)</f>
        <v>0</v>
      </c>
      <c r="AA7" s="37">
        <f t="shared" ref="AA7:AA70" si="1">IF(AND(G7=""),0,1)</f>
        <v>0</v>
      </c>
      <c r="AB7" s="62"/>
    </row>
    <row r="8" spans="1:28" ht="29" thickBot="1" x14ac:dyDescent="0.2">
      <c r="B8" s="51" t="s">
        <v>25</v>
      </c>
      <c r="C8" s="52" t="s">
        <v>104</v>
      </c>
      <c r="D8" s="63" t="s">
        <v>105</v>
      </c>
      <c r="E8" s="54" t="s">
        <v>100</v>
      </c>
      <c r="F8" s="55">
        <v>0.25</v>
      </c>
      <c r="G8" s="95"/>
      <c r="H8" s="56" t="s">
        <v>101</v>
      </c>
      <c r="I8" s="57">
        <f>SupplyChainTier1[[#This Row],[Amount spent by product category (£)]]</f>
        <v>0</v>
      </c>
      <c r="J8" s="57" t="s">
        <v>101</v>
      </c>
      <c r="K8" s="58">
        <v>0.52349722877589489</v>
      </c>
      <c r="L8" s="99" t="str">
        <f t="shared" si="0"/>
        <v/>
      </c>
      <c r="M8" s="59"/>
      <c r="N8" s="60"/>
      <c r="O8" s="61">
        <v>0</v>
      </c>
      <c r="P8" s="61">
        <v>0</v>
      </c>
      <c r="Q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 s="61">
        <v>0</v>
      </c>
      <c r="S8" s="61">
        <v>0</v>
      </c>
      <c r="T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 s="61">
        <v>0</v>
      </c>
      <c r="W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 s="183"/>
      <c r="Y8" s="184"/>
      <c r="Z8" s="37" cm="1">
        <f t="array" ref="Z8">IF(OR(ISERROR(B8:V8)),1,0)</f>
        <v>0</v>
      </c>
      <c r="AA8" s="37">
        <f t="shared" si="1"/>
        <v>0</v>
      </c>
      <c r="AB8" s="62"/>
    </row>
    <row r="9" spans="1:28" ht="15" thickBot="1" x14ac:dyDescent="0.2">
      <c r="B9" s="51" t="s">
        <v>26</v>
      </c>
      <c r="C9" s="64" t="s">
        <v>106</v>
      </c>
      <c r="D9" s="65" t="s">
        <v>107</v>
      </c>
      <c r="E9" s="54" t="s">
        <v>100</v>
      </c>
      <c r="F9" s="66">
        <v>0.25</v>
      </c>
      <c r="G9" s="96"/>
      <c r="H9" s="56" t="s">
        <v>101</v>
      </c>
      <c r="I9" s="57">
        <f>SupplyChainTier1[[#This Row],[Amount spent by product category (£)]]</f>
        <v>0</v>
      </c>
      <c r="J9" s="57" t="s">
        <v>101</v>
      </c>
      <c r="K9" s="58">
        <v>1.11679654698619</v>
      </c>
      <c r="L9" s="99" t="str">
        <f t="shared" si="0"/>
        <v/>
      </c>
      <c r="M9" s="59"/>
      <c r="N9" s="60"/>
      <c r="O9" s="61">
        <v>0</v>
      </c>
      <c r="P9" s="61">
        <v>0</v>
      </c>
      <c r="Q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 s="61">
        <v>0</v>
      </c>
      <c r="S9" s="61">
        <v>0</v>
      </c>
      <c r="T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 s="61">
        <v>0</v>
      </c>
      <c r="W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 s="183"/>
      <c r="Y9" s="184"/>
      <c r="Z9" s="37" cm="1">
        <f t="array" ref="Z9">IF(OR(ISERROR(B9:V9)),1,0)</f>
        <v>0</v>
      </c>
      <c r="AA9" s="37">
        <f t="shared" si="1"/>
        <v>0</v>
      </c>
      <c r="AB9" s="62"/>
    </row>
    <row r="10" spans="1:28" ht="15" thickBot="1" x14ac:dyDescent="0.2">
      <c r="B10" s="51" t="s">
        <v>26</v>
      </c>
      <c r="C10" s="64" t="s">
        <v>108</v>
      </c>
      <c r="D10" s="65" t="s">
        <v>109</v>
      </c>
      <c r="E10" s="54" t="s">
        <v>100</v>
      </c>
      <c r="F10" s="66">
        <v>0.25</v>
      </c>
      <c r="G10" s="96"/>
      <c r="H10" s="56" t="s">
        <v>101</v>
      </c>
      <c r="I10" s="57">
        <f>SupplyChainTier1[[#This Row],[Amount spent by product category (£)]]</f>
        <v>0</v>
      </c>
      <c r="J10" s="57" t="s">
        <v>101</v>
      </c>
      <c r="K10" s="58">
        <v>0.65985316789118831</v>
      </c>
      <c r="L10" s="99" t="str">
        <f t="shared" si="0"/>
        <v/>
      </c>
      <c r="M10" s="59"/>
      <c r="N10" s="60"/>
      <c r="O10" s="61">
        <v>0</v>
      </c>
      <c r="P10" s="61">
        <v>0</v>
      </c>
      <c r="Q1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 s="61">
        <v>0</v>
      </c>
      <c r="S10" s="61">
        <v>0</v>
      </c>
      <c r="T1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 s="61">
        <v>0</v>
      </c>
      <c r="W1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 s="183"/>
      <c r="Y10" s="184"/>
      <c r="Z10" s="37" cm="1">
        <f t="array" ref="Z10">IF(OR(ISERROR(B10:V10)),1,0)</f>
        <v>0</v>
      </c>
      <c r="AA10" s="37">
        <f t="shared" si="1"/>
        <v>0</v>
      </c>
      <c r="AB10" s="62"/>
    </row>
    <row r="11" spans="1:28" ht="23.5" customHeight="1" thickBot="1" x14ac:dyDescent="0.2">
      <c r="B11" s="51" t="s">
        <v>26</v>
      </c>
      <c r="C11" s="52" t="s">
        <v>110</v>
      </c>
      <c r="D11" s="53" t="s">
        <v>111</v>
      </c>
      <c r="E11" s="54" t="s">
        <v>100</v>
      </c>
      <c r="F11" s="55">
        <v>0.25</v>
      </c>
      <c r="G11" s="97"/>
      <c r="H11" s="56" t="s">
        <v>101</v>
      </c>
      <c r="I11" s="57">
        <f>SupplyChainTier1[[#This Row],[Amount spent by product category (£)]]</f>
        <v>0</v>
      </c>
      <c r="J11" s="57" t="s">
        <v>101</v>
      </c>
      <c r="K11" s="58">
        <v>0.53426351798099514</v>
      </c>
      <c r="L11" s="99" t="str">
        <f t="shared" si="0"/>
        <v/>
      </c>
      <c r="M11" s="59"/>
      <c r="N11" s="60"/>
      <c r="O11" s="61">
        <v>0</v>
      </c>
      <c r="P11" s="61">
        <v>0</v>
      </c>
      <c r="Q1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1" s="61">
        <v>0</v>
      </c>
      <c r="S11" s="61">
        <v>0</v>
      </c>
      <c r="T1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1" s="61">
        <v>0</v>
      </c>
      <c r="W1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1" s="183"/>
      <c r="Y11" s="184"/>
      <c r="Z11" s="37" cm="1">
        <f t="array" ref="Z11">IF(OR(ISERROR(B11:V11)),1,0)</f>
        <v>0</v>
      </c>
      <c r="AA11" s="37">
        <f t="shared" si="1"/>
        <v>0</v>
      </c>
      <c r="AB11" s="62"/>
    </row>
    <row r="12" spans="1:28" ht="15" thickBot="1" x14ac:dyDescent="0.2">
      <c r="B12" s="51" t="s">
        <v>26</v>
      </c>
      <c r="C12" s="52" t="s">
        <v>112</v>
      </c>
      <c r="D12" s="53" t="s">
        <v>113</v>
      </c>
      <c r="E12" s="54" t="s">
        <v>100</v>
      </c>
      <c r="F12" s="55">
        <v>0.25</v>
      </c>
      <c r="G12" s="94"/>
      <c r="H12" s="56" t="s">
        <v>101</v>
      </c>
      <c r="I12" s="57">
        <f>SupplyChainTier1[[#This Row],[Amount spent by product category (£)]]</f>
        <v>0</v>
      </c>
      <c r="J12" s="57" t="s">
        <v>101</v>
      </c>
      <c r="K12" s="58">
        <v>0.34484060195484001</v>
      </c>
      <c r="L12" s="99" t="str">
        <f t="shared" si="0"/>
        <v/>
      </c>
      <c r="M12" s="59"/>
      <c r="N12" s="60"/>
      <c r="O12" s="61">
        <v>0</v>
      </c>
      <c r="P12" s="61">
        <v>0</v>
      </c>
      <c r="Q1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2" s="61">
        <v>0</v>
      </c>
      <c r="S12" s="61">
        <v>0</v>
      </c>
      <c r="T1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2" s="61">
        <v>0</v>
      </c>
      <c r="W1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2" s="183"/>
      <c r="Y12" s="184"/>
      <c r="Z12" s="37" cm="1">
        <f t="array" ref="Z12">IF(OR(ISERROR(B12:V12)),1,0)</f>
        <v>0</v>
      </c>
      <c r="AA12" s="37">
        <f t="shared" si="1"/>
        <v>0</v>
      </c>
      <c r="AB12" s="62"/>
    </row>
    <row r="13" spans="1:28" ht="15" thickBot="1" x14ac:dyDescent="0.2">
      <c r="B13" s="51" t="s">
        <v>27</v>
      </c>
      <c r="C13" s="52" t="s">
        <v>114</v>
      </c>
      <c r="D13" s="53" t="s">
        <v>115</v>
      </c>
      <c r="E13" s="54" t="s">
        <v>100</v>
      </c>
      <c r="F13" s="55">
        <v>0.25</v>
      </c>
      <c r="G13" s="94"/>
      <c r="H13" s="56" t="s">
        <v>101</v>
      </c>
      <c r="I13" s="57">
        <f>SupplyChainTier1[[#This Row],[Amount spent by product category (£)]]</f>
        <v>0</v>
      </c>
      <c r="J13" s="57" t="s">
        <v>101</v>
      </c>
      <c r="K13" s="58">
        <v>0.77223474103478451</v>
      </c>
      <c r="L13" s="99" t="str">
        <f t="shared" si="0"/>
        <v/>
      </c>
      <c r="M13" s="59"/>
      <c r="N13" s="60"/>
      <c r="O13" s="61">
        <v>0</v>
      </c>
      <c r="P13" s="61">
        <v>0</v>
      </c>
      <c r="Q1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3" s="61">
        <v>0</v>
      </c>
      <c r="S13" s="61">
        <v>0</v>
      </c>
      <c r="T1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3" s="61">
        <v>0</v>
      </c>
      <c r="W1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3" s="183"/>
      <c r="Y13" s="184"/>
      <c r="Z13" s="37" cm="1">
        <f t="array" ref="Z13">IF(OR(ISERROR(B13:V13)),1,0)</f>
        <v>0</v>
      </c>
      <c r="AA13" s="37">
        <f t="shared" si="1"/>
        <v>0</v>
      </c>
      <c r="AB13" s="62"/>
    </row>
    <row r="14" spans="1:28" ht="29" thickBot="1" x14ac:dyDescent="0.2">
      <c r="B14" s="51" t="s">
        <v>27</v>
      </c>
      <c r="C14" s="52" t="s">
        <v>116</v>
      </c>
      <c r="D14" s="53" t="s">
        <v>117</v>
      </c>
      <c r="E14" s="54" t="s">
        <v>100</v>
      </c>
      <c r="F14" s="55">
        <v>0.25</v>
      </c>
      <c r="G14" s="94"/>
      <c r="H14" s="56" t="s">
        <v>101</v>
      </c>
      <c r="I14" s="57">
        <f>SupplyChainTier1[[#This Row],[Amount spent by product category (£)]]</f>
        <v>0</v>
      </c>
      <c r="J14" s="57" t="s">
        <v>101</v>
      </c>
      <c r="K14" s="58">
        <v>0.72054253504280763</v>
      </c>
      <c r="L14" s="99" t="str">
        <f t="shared" si="0"/>
        <v/>
      </c>
      <c r="M14" s="59"/>
      <c r="N14" s="60"/>
      <c r="O14" s="61">
        <v>0</v>
      </c>
      <c r="P14" s="61">
        <v>0</v>
      </c>
      <c r="Q1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4" s="61">
        <v>0</v>
      </c>
      <c r="S14" s="61">
        <v>0</v>
      </c>
      <c r="T1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4" s="61">
        <v>0</v>
      </c>
      <c r="W1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4" s="183"/>
      <c r="Y14" s="184"/>
      <c r="Z14" s="37" cm="1">
        <f t="array" ref="Z14">IF(OR(ISERROR(B14:V14)),1,0)</f>
        <v>0</v>
      </c>
      <c r="AA14" s="37">
        <f t="shared" si="1"/>
        <v>0</v>
      </c>
      <c r="AB14" s="62"/>
    </row>
    <row r="15" spans="1:28" ht="15" thickBot="1" x14ac:dyDescent="0.2">
      <c r="B15" s="51" t="s">
        <v>27</v>
      </c>
      <c r="C15" s="52" t="s">
        <v>118</v>
      </c>
      <c r="D15" s="53" t="s">
        <v>119</v>
      </c>
      <c r="E15" s="54" t="s">
        <v>100</v>
      </c>
      <c r="F15" s="55">
        <v>0.25</v>
      </c>
      <c r="G15" s="94"/>
      <c r="H15" s="56" t="s">
        <v>101</v>
      </c>
      <c r="I15" s="57">
        <f>SupplyChainTier1[[#This Row],[Amount spent by product category (£)]]</f>
        <v>0</v>
      </c>
      <c r="J15" s="57" t="s">
        <v>101</v>
      </c>
      <c r="K15" s="58">
        <v>0.97594063514473495</v>
      </c>
      <c r="L15" s="99" t="str">
        <f t="shared" si="0"/>
        <v/>
      </c>
      <c r="M15" s="59"/>
      <c r="N15" s="60"/>
      <c r="O15" s="61">
        <v>0</v>
      </c>
      <c r="P15" s="61">
        <v>0</v>
      </c>
      <c r="Q1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5" s="61">
        <v>0</v>
      </c>
      <c r="S15" s="61">
        <v>0</v>
      </c>
      <c r="T1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5" s="61">
        <v>0</v>
      </c>
      <c r="W1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5" s="183"/>
      <c r="Y15" s="184"/>
      <c r="Z15" s="37" cm="1">
        <f t="array" ref="Z15">IF(OR(ISERROR(B15:V15)),1,0)</f>
        <v>0</v>
      </c>
      <c r="AA15" s="37">
        <f t="shared" si="1"/>
        <v>0</v>
      </c>
      <c r="AB15" s="62"/>
    </row>
    <row r="16" spans="1:28" ht="15" thickBot="1" x14ac:dyDescent="0.2">
      <c r="B16" s="51" t="s">
        <v>27</v>
      </c>
      <c r="C16" s="52" t="s">
        <v>120</v>
      </c>
      <c r="D16" s="53" t="s">
        <v>121</v>
      </c>
      <c r="E16" s="54" t="s">
        <v>100</v>
      </c>
      <c r="F16" s="55">
        <v>0.25</v>
      </c>
      <c r="G16" s="94"/>
      <c r="H16" s="56" t="s">
        <v>101</v>
      </c>
      <c r="I16" s="57">
        <f>SupplyChainTier1[[#This Row],[Amount spent by product category (£)]]</f>
        <v>0</v>
      </c>
      <c r="J16" s="57" t="s">
        <v>101</v>
      </c>
      <c r="K16" s="58">
        <v>0.9622119924642184</v>
      </c>
      <c r="L16" s="99" t="str">
        <f t="shared" si="0"/>
        <v/>
      </c>
      <c r="M16" s="59"/>
      <c r="N16" s="60"/>
      <c r="O16" s="61">
        <v>0</v>
      </c>
      <c r="P16" s="61">
        <v>0</v>
      </c>
      <c r="Q1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6" s="61">
        <v>0</v>
      </c>
      <c r="S16" s="61">
        <v>0</v>
      </c>
      <c r="T1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6" s="61">
        <v>0</v>
      </c>
      <c r="W1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6" s="183"/>
      <c r="Y16" s="184"/>
      <c r="Z16" s="37" cm="1">
        <f t="array" ref="Z16">IF(OR(ISERROR(B16:V16)),1,0)</f>
        <v>0</v>
      </c>
      <c r="AA16" s="37">
        <f t="shared" si="1"/>
        <v>0</v>
      </c>
      <c r="AB16" s="62"/>
    </row>
    <row r="17" spans="2:28" ht="15" thickBot="1" x14ac:dyDescent="0.2">
      <c r="B17" s="51" t="s">
        <v>27</v>
      </c>
      <c r="C17" s="52" t="s">
        <v>122</v>
      </c>
      <c r="D17" s="53" t="s">
        <v>123</v>
      </c>
      <c r="E17" s="54" t="s">
        <v>100</v>
      </c>
      <c r="F17" s="55">
        <v>0.25</v>
      </c>
      <c r="G17" s="94"/>
      <c r="H17" s="56" t="s">
        <v>101</v>
      </c>
      <c r="I17" s="57">
        <f>SupplyChainTier1[[#This Row],[Amount spent by product category (£)]]</f>
        <v>0</v>
      </c>
      <c r="J17" s="57" t="s">
        <v>101</v>
      </c>
      <c r="K17" s="58">
        <v>0.75528336941888297</v>
      </c>
      <c r="L17" s="99" t="str">
        <f t="shared" si="0"/>
        <v/>
      </c>
      <c r="M17" s="59"/>
      <c r="N17" s="60"/>
      <c r="O17" s="61">
        <v>0</v>
      </c>
      <c r="P17" s="61">
        <v>0</v>
      </c>
      <c r="Q1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7" s="61">
        <v>0</v>
      </c>
      <c r="S17" s="61">
        <v>0</v>
      </c>
      <c r="T1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7" s="61">
        <v>0</v>
      </c>
      <c r="W1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7" s="183"/>
      <c r="Y17" s="184"/>
      <c r="Z17" s="37" cm="1">
        <f t="array" ref="Z17">IF(OR(ISERROR(B17:V17)),1,0)</f>
        <v>0</v>
      </c>
      <c r="AA17" s="37">
        <f t="shared" si="1"/>
        <v>0</v>
      </c>
      <c r="AB17" s="62"/>
    </row>
    <row r="18" spans="2:28" ht="15" thickBot="1" x14ac:dyDescent="0.2">
      <c r="B18" s="51" t="s">
        <v>27</v>
      </c>
      <c r="C18" s="52" t="s">
        <v>124</v>
      </c>
      <c r="D18" s="53" t="s">
        <v>125</v>
      </c>
      <c r="E18" s="54" t="s">
        <v>100</v>
      </c>
      <c r="F18" s="55">
        <v>0.25</v>
      </c>
      <c r="G18" s="94"/>
      <c r="H18" s="56" t="s">
        <v>101</v>
      </c>
      <c r="I18" s="57">
        <f>SupplyChainTier1[[#This Row],[Amount spent by product category (£)]]</f>
        <v>0</v>
      </c>
      <c r="J18" s="57" t="s">
        <v>101</v>
      </c>
      <c r="K18" s="58">
        <v>0.45059118435840351</v>
      </c>
      <c r="L18" s="99" t="str">
        <f t="shared" si="0"/>
        <v/>
      </c>
      <c r="M18" s="59"/>
      <c r="N18" s="60"/>
      <c r="O18" s="61">
        <v>0</v>
      </c>
      <c r="P18" s="61">
        <v>0</v>
      </c>
      <c r="Q1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8" s="61">
        <v>0</v>
      </c>
      <c r="S18" s="61">
        <v>0</v>
      </c>
      <c r="T1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8" s="61">
        <v>0</v>
      </c>
      <c r="W1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8" s="183"/>
      <c r="Y18" s="184"/>
      <c r="Z18" s="37" cm="1">
        <f t="array" ref="Z18">IF(OR(ISERROR(B18:V18)),1,0)</f>
        <v>0</v>
      </c>
      <c r="AA18" s="37">
        <f t="shared" si="1"/>
        <v>0</v>
      </c>
      <c r="AB18" s="62"/>
    </row>
    <row r="19" spans="2:28" ht="15" thickBot="1" x14ac:dyDescent="0.2">
      <c r="B19" s="51" t="s">
        <v>27</v>
      </c>
      <c r="C19" s="52" t="s">
        <v>126</v>
      </c>
      <c r="D19" s="53" t="s">
        <v>127</v>
      </c>
      <c r="E19" s="54" t="s">
        <v>100</v>
      </c>
      <c r="F19" s="55">
        <v>0.25</v>
      </c>
      <c r="G19" s="94"/>
      <c r="H19" s="56" t="s">
        <v>101</v>
      </c>
      <c r="I19" s="57">
        <f>SupplyChainTier1[[#This Row],[Amount spent by product category (£)]]</f>
        <v>0</v>
      </c>
      <c r="J19" s="57" t="s">
        <v>101</v>
      </c>
      <c r="K19" s="58">
        <v>0.6606259935217188</v>
      </c>
      <c r="L19" s="99" t="str">
        <f t="shared" si="0"/>
        <v/>
      </c>
      <c r="M19" s="59"/>
      <c r="N19" s="60"/>
      <c r="O19" s="61">
        <v>0</v>
      </c>
      <c r="P19" s="61">
        <v>0</v>
      </c>
      <c r="Q1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9" s="61">
        <v>0</v>
      </c>
      <c r="S19" s="61">
        <v>0</v>
      </c>
      <c r="T1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9" s="61">
        <v>0</v>
      </c>
      <c r="W1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9" s="183"/>
      <c r="Y19" s="184"/>
      <c r="Z19" s="37" cm="1">
        <f t="array" ref="Z19">IF(OR(ISERROR(B19:V19)),1,0)</f>
        <v>0</v>
      </c>
      <c r="AA19" s="37">
        <f t="shared" si="1"/>
        <v>0</v>
      </c>
      <c r="AB19" s="62"/>
    </row>
    <row r="20" spans="2:28" ht="15" thickBot="1" x14ac:dyDescent="0.2">
      <c r="B20" s="51" t="s">
        <v>27</v>
      </c>
      <c r="C20" s="52">
        <v>10.9</v>
      </c>
      <c r="D20" s="53" t="s">
        <v>128</v>
      </c>
      <c r="E20" s="54" t="s">
        <v>100</v>
      </c>
      <c r="F20" s="55">
        <v>0.25</v>
      </c>
      <c r="G20" s="94"/>
      <c r="H20" s="56" t="s">
        <v>101</v>
      </c>
      <c r="I20" s="57">
        <f>SupplyChainTier1[[#This Row],[Amount spent by product category (£)]]</f>
        <v>0</v>
      </c>
      <c r="J20" s="57" t="s">
        <v>101</v>
      </c>
      <c r="K20" s="58">
        <v>0.91150729211312131</v>
      </c>
      <c r="L20" s="99" t="str">
        <f t="shared" si="0"/>
        <v/>
      </c>
      <c r="M20" s="59"/>
      <c r="N20" s="60"/>
      <c r="O20" s="61">
        <v>0</v>
      </c>
      <c r="P20" s="61">
        <v>0</v>
      </c>
      <c r="Q2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20" s="61">
        <v>0</v>
      </c>
      <c r="S20" s="61">
        <v>0</v>
      </c>
      <c r="T2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2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20" s="61">
        <v>0</v>
      </c>
      <c r="W2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20" s="183"/>
      <c r="Y20" s="184"/>
      <c r="Z20" s="37" cm="1">
        <f t="array" ref="Z20">IF(OR(ISERROR(B20:V20)),1,0)</f>
        <v>0</v>
      </c>
      <c r="AA20" s="37">
        <f t="shared" si="1"/>
        <v>0</v>
      </c>
      <c r="AB20" s="62"/>
    </row>
    <row r="21" spans="2:28" x14ac:dyDescent="0.15">
      <c r="B21" s="51" t="s">
        <v>27</v>
      </c>
      <c r="C21" s="52" t="s">
        <v>129</v>
      </c>
      <c r="D21" s="53" t="s">
        <v>130</v>
      </c>
      <c r="E21" s="54" t="s">
        <v>100</v>
      </c>
      <c r="F21" s="55">
        <v>0.25</v>
      </c>
      <c r="G21" s="94"/>
      <c r="H21" s="56" t="s">
        <v>101</v>
      </c>
      <c r="I21" s="57">
        <f>SupplyChainTier1[[#This Row],[Amount spent by product category (£)]]</f>
        <v>0</v>
      </c>
      <c r="J21" s="57" t="s">
        <v>101</v>
      </c>
      <c r="K21" s="58">
        <v>0.70715658239376089</v>
      </c>
      <c r="L21" s="99" t="str">
        <f t="shared" si="0"/>
        <v/>
      </c>
      <c r="M21" s="59"/>
      <c r="N21" s="60"/>
      <c r="O21" s="61">
        <v>0</v>
      </c>
      <c r="P21" s="61">
        <v>0</v>
      </c>
      <c r="Q2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21" s="61">
        <v>0</v>
      </c>
      <c r="S21" s="61">
        <v>0</v>
      </c>
      <c r="T2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2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21" s="61">
        <v>0</v>
      </c>
      <c r="W2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21" s="183"/>
      <c r="Y21" s="184"/>
      <c r="Z21" s="37" cm="1">
        <f t="array" ref="Z21">IF(OR(ISERROR(B21:V21)),1,0)</f>
        <v>0</v>
      </c>
      <c r="AA21" s="37">
        <f t="shared" si="1"/>
        <v>0</v>
      </c>
      <c r="AB21" s="62"/>
    </row>
    <row r="22" spans="2:28" ht="15" thickBot="1" x14ac:dyDescent="0.2">
      <c r="B22" s="51" t="s">
        <v>27</v>
      </c>
      <c r="C22" s="52">
        <v>11.07</v>
      </c>
      <c r="D22" s="53" t="s">
        <v>131</v>
      </c>
      <c r="E22" s="54" t="s">
        <v>100</v>
      </c>
      <c r="F22" s="55">
        <v>0.25</v>
      </c>
      <c r="G22" s="94"/>
      <c r="H22" s="56" t="s">
        <v>101</v>
      </c>
      <c r="I22" s="57">
        <f>SupplyChainTier1[[#This Row],[Amount spent by product category (£)]]</f>
        <v>0</v>
      </c>
      <c r="J22" s="57" t="s">
        <v>101</v>
      </c>
      <c r="K22" s="58">
        <v>0.33206048925839682</v>
      </c>
      <c r="L22" s="99" t="str">
        <f t="shared" si="0"/>
        <v/>
      </c>
      <c r="M22" s="59"/>
      <c r="N22" s="60"/>
      <c r="O22" s="61">
        <v>0</v>
      </c>
      <c r="P22" s="61">
        <v>0</v>
      </c>
      <c r="Q2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22" s="61">
        <v>0</v>
      </c>
      <c r="S22" s="61">
        <v>0</v>
      </c>
      <c r="T2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2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22" s="61">
        <v>0</v>
      </c>
      <c r="W2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22" s="183"/>
      <c r="Y22" s="184"/>
      <c r="Z22" s="37" cm="1">
        <f t="array" ref="Z22">IF(OR(ISERROR(B22:V22)),1,0)</f>
        <v>0</v>
      </c>
      <c r="AA22" s="37">
        <f t="shared" si="1"/>
        <v>0</v>
      </c>
      <c r="AB22" s="62"/>
    </row>
    <row r="23" spans="2:28" ht="15" thickBot="1" x14ac:dyDescent="0.2">
      <c r="B23" s="51" t="s">
        <v>27</v>
      </c>
      <c r="C23" s="52">
        <v>12</v>
      </c>
      <c r="D23" s="53" t="s">
        <v>132</v>
      </c>
      <c r="E23" s="54" t="s">
        <v>100</v>
      </c>
      <c r="F23" s="55">
        <v>0.25</v>
      </c>
      <c r="G23" s="94"/>
      <c r="H23" s="56" t="s">
        <v>101</v>
      </c>
      <c r="I23" s="57">
        <f>SupplyChainTier1[[#This Row],[Amount spent by product category (£)]]</f>
        <v>0</v>
      </c>
      <c r="J23" s="57" t="s">
        <v>101</v>
      </c>
      <c r="K23" s="58">
        <v>0.2026890723412039</v>
      </c>
      <c r="L23" s="99" t="str">
        <f t="shared" si="0"/>
        <v/>
      </c>
      <c r="M23" s="59"/>
      <c r="N23" s="60"/>
      <c r="O23" s="61">
        <v>0</v>
      </c>
      <c r="P23" s="61">
        <v>0</v>
      </c>
      <c r="Q2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23" s="61">
        <v>0</v>
      </c>
      <c r="S23" s="61">
        <v>0</v>
      </c>
      <c r="T2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2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23" s="61">
        <v>0</v>
      </c>
      <c r="W2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23" s="183"/>
      <c r="Y23" s="184"/>
      <c r="Z23" s="37" cm="1">
        <f t="array" ref="Z23">IF(OR(ISERROR(B23:V23)),1,0)</f>
        <v>0</v>
      </c>
      <c r="AA23" s="37">
        <f t="shared" si="1"/>
        <v>0</v>
      </c>
      <c r="AB23" s="62"/>
    </row>
    <row r="24" spans="2:28" ht="15" thickBot="1" x14ac:dyDescent="0.2">
      <c r="B24" s="51" t="s">
        <v>27</v>
      </c>
      <c r="C24" s="52">
        <v>13</v>
      </c>
      <c r="D24" s="53" t="s">
        <v>133</v>
      </c>
      <c r="E24" s="54" t="s">
        <v>100</v>
      </c>
      <c r="F24" s="55">
        <v>0.25</v>
      </c>
      <c r="G24" s="94"/>
      <c r="H24" s="56" t="s">
        <v>101</v>
      </c>
      <c r="I24" s="57">
        <f>SupplyChainTier1[[#This Row],[Amount spent by product category (£)]]</f>
        <v>0</v>
      </c>
      <c r="J24" s="57" t="s">
        <v>101</v>
      </c>
      <c r="K24" s="58">
        <v>0.77085168361943579</v>
      </c>
      <c r="L24" s="99" t="str">
        <f t="shared" si="0"/>
        <v/>
      </c>
      <c r="M24" s="59"/>
      <c r="N24" s="60"/>
      <c r="O24" s="61">
        <v>0</v>
      </c>
      <c r="P24" s="61">
        <v>0</v>
      </c>
      <c r="Q2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24" s="61">
        <v>0</v>
      </c>
      <c r="S24" s="61">
        <v>0</v>
      </c>
      <c r="T2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2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24" s="61">
        <v>0</v>
      </c>
      <c r="W2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24" s="183"/>
      <c r="Y24" s="184"/>
      <c r="Z24" s="37" cm="1">
        <f t="array" ref="Z24">IF(OR(ISERROR(B24:V24)),1,0)</f>
        <v>0</v>
      </c>
      <c r="AA24" s="37">
        <f t="shared" si="1"/>
        <v>0</v>
      </c>
      <c r="AB24" s="62"/>
    </row>
    <row r="25" spans="2:28" ht="15" thickBot="1" x14ac:dyDescent="0.2">
      <c r="B25" s="51" t="s">
        <v>27</v>
      </c>
      <c r="C25" s="52">
        <v>14</v>
      </c>
      <c r="D25" s="53" t="s">
        <v>134</v>
      </c>
      <c r="E25" s="54" t="s">
        <v>100</v>
      </c>
      <c r="F25" s="55">
        <v>0.25</v>
      </c>
      <c r="G25" s="94"/>
      <c r="H25" s="56" t="s">
        <v>101</v>
      </c>
      <c r="I25" s="57">
        <f>SupplyChainTier1[[#This Row],[Amount spent by product category (£)]]</f>
        <v>0</v>
      </c>
      <c r="J25" s="57" t="s">
        <v>101</v>
      </c>
      <c r="K25" s="58">
        <v>0.79124467818111843</v>
      </c>
      <c r="L25" s="99" t="str">
        <f t="shared" si="0"/>
        <v/>
      </c>
      <c r="M25" s="59"/>
      <c r="N25" s="60"/>
      <c r="O25" s="61">
        <v>0</v>
      </c>
      <c r="P25" s="61">
        <v>0</v>
      </c>
      <c r="Q2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25" s="61">
        <v>0</v>
      </c>
      <c r="S25" s="61">
        <v>0</v>
      </c>
      <c r="T2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2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25" s="61">
        <v>0</v>
      </c>
      <c r="W2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25" s="183"/>
      <c r="Y25" s="184"/>
      <c r="Z25" s="37" cm="1">
        <f t="array" ref="Z25">IF(OR(ISERROR(B25:V25)),1,0)</f>
        <v>0</v>
      </c>
      <c r="AA25" s="37">
        <f t="shared" si="1"/>
        <v>0</v>
      </c>
      <c r="AB25" s="67"/>
    </row>
    <row r="26" spans="2:28" ht="15" thickBot="1" x14ac:dyDescent="0.2">
      <c r="B26" s="51" t="s">
        <v>27</v>
      </c>
      <c r="C26" s="52">
        <v>15</v>
      </c>
      <c r="D26" s="53" t="s">
        <v>135</v>
      </c>
      <c r="E26" s="54" t="s">
        <v>100</v>
      </c>
      <c r="F26" s="55">
        <v>0.25</v>
      </c>
      <c r="G26" s="94"/>
      <c r="H26" s="56" t="s">
        <v>101</v>
      </c>
      <c r="I26" s="57">
        <f>SupplyChainTier1[[#This Row],[Amount spent by product category (£)]]</f>
        <v>0</v>
      </c>
      <c r="J26" s="57" t="s">
        <v>101</v>
      </c>
      <c r="K26" s="58">
        <v>0.73443478334510204</v>
      </c>
      <c r="L26" s="99" t="str">
        <f t="shared" si="0"/>
        <v/>
      </c>
      <c r="M26" s="59"/>
      <c r="N26" s="60"/>
      <c r="O26" s="61">
        <v>0</v>
      </c>
      <c r="P26" s="61">
        <v>0</v>
      </c>
      <c r="Q2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26" s="61">
        <v>0</v>
      </c>
      <c r="S26" s="61">
        <v>0</v>
      </c>
      <c r="T2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2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26" s="61">
        <v>0</v>
      </c>
      <c r="W2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26" s="183"/>
      <c r="Y26" s="184"/>
      <c r="Z26" s="37" cm="1">
        <f t="array" ref="Z26">IF(OR(ISERROR(B26:V26)),1,0)</f>
        <v>0</v>
      </c>
      <c r="AA26" s="37">
        <f t="shared" si="1"/>
        <v>0</v>
      </c>
      <c r="AB26" s="68"/>
    </row>
    <row r="27" spans="2:28" ht="29" thickBot="1" x14ac:dyDescent="0.2">
      <c r="B27" s="51" t="s">
        <v>27</v>
      </c>
      <c r="C27" s="52">
        <v>16</v>
      </c>
      <c r="D27" s="53" t="s">
        <v>136</v>
      </c>
      <c r="E27" s="54" t="s">
        <v>100</v>
      </c>
      <c r="F27" s="55">
        <v>0.25</v>
      </c>
      <c r="G27" s="94"/>
      <c r="H27" s="56" t="s">
        <v>101</v>
      </c>
      <c r="I27" s="57">
        <f>SupplyChainTier1[[#This Row],[Amount spent by product category (£)]]</f>
        <v>0</v>
      </c>
      <c r="J27" s="57" t="s">
        <v>101</v>
      </c>
      <c r="K27" s="58">
        <v>0.47464506998431383</v>
      </c>
      <c r="L27" s="99" t="str">
        <f t="shared" si="0"/>
        <v/>
      </c>
      <c r="M27" s="59"/>
      <c r="N27" s="60"/>
      <c r="O27" s="61">
        <v>0</v>
      </c>
      <c r="P27" s="61">
        <v>0</v>
      </c>
      <c r="Q2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27" s="61">
        <v>0</v>
      </c>
      <c r="S27" s="61">
        <v>0</v>
      </c>
      <c r="T2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2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27" s="61">
        <v>0</v>
      </c>
      <c r="W2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27" s="183"/>
      <c r="Y27" s="184"/>
      <c r="Z27" s="37" cm="1">
        <f t="array" ref="Z27">IF(OR(ISERROR(B27:V27)),1,0)</f>
        <v>0</v>
      </c>
      <c r="AA27" s="37">
        <f t="shared" si="1"/>
        <v>0</v>
      </c>
    </row>
    <row r="28" spans="2:28" ht="15" thickBot="1" x14ac:dyDescent="0.2">
      <c r="B28" s="51" t="s">
        <v>27</v>
      </c>
      <c r="C28" s="52">
        <v>17</v>
      </c>
      <c r="D28" s="53" t="s">
        <v>137</v>
      </c>
      <c r="E28" s="54" t="s">
        <v>100</v>
      </c>
      <c r="F28" s="55">
        <v>0.25</v>
      </c>
      <c r="G28" s="94"/>
      <c r="H28" s="56" t="s">
        <v>101</v>
      </c>
      <c r="I28" s="57">
        <f>SupplyChainTier1[[#This Row],[Amount spent by product category (£)]]</f>
        <v>0</v>
      </c>
      <c r="J28" s="57" t="s">
        <v>101</v>
      </c>
      <c r="K28" s="58">
        <v>0.70687696279521584</v>
      </c>
      <c r="L28" s="99" t="str">
        <f t="shared" si="0"/>
        <v/>
      </c>
      <c r="M28" s="59"/>
      <c r="N28" s="60"/>
      <c r="O28" s="61">
        <v>0</v>
      </c>
      <c r="P28" s="61">
        <v>0</v>
      </c>
      <c r="Q2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28" s="61">
        <v>0</v>
      </c>
      <c r="S28" s="61">
        <v>0</v>
      </c>
      <c r="T2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2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28" s="61">
        <v>0</v>
      </c>
      <c r="W2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28" s="183"/>
      <c r="Y28" s="184"/>
      <c r="Z28" s="37" cm="1">
        <f t="array" ref="Z28">IF(OR(ISERROR(B28:V28)),1,0)</f>
        <v>0</v>
      </c>
      <c r="AA28" s="37">
        <f t="shared" si="1"/>
        <v>0</v>
      </c>
    </row>
    <row r="29" spans="2:28" ht="15" thickBot="1" x14ac:dyDescent="0.2">
      <c r="B29" s="51" t="s">
        <v>27</v>
      </c>
      <c r="C29" s="52">
        <v>18</v>
      </c>
      <c r="D29" s="63" t="s">
        <v>138</v>
      </c>
      <c r="E29" s="54" t="s">
        <v>100</v>
      </c>
      <c r="F29" s="55">
        <v>0.25</v>
      </c>
      <c r="G29" s="95"/>
      <c r="H29" s="56" t="s">
        <v>101</v>
      </c>
      <c r="I29" s="57">
        <f>SupplyChainTier1[[#This Row],[Amount spent by product category (£)]]</f>
        <v>0</v>
      </c>
      <c r="J29" s="57" t="s">
        <v>101</v>
      </c>
      <c r="K29" s="58">
        <v>0.38173396113307168</v>
      </c>
      <c r="L29" s="99" t="str">
        <f t="shared" si="0"/>
        <v/>
      </c>
      <c r="M29" s="59"/>
      <c r="N29" s="60"/>
      <c r="O29" s="61">
        <v>0</v>
      </c>
      <c r="P29" s="61">
        <v>0</v>
      </c>
      <c r="Q2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29" s="61">
        <v>0</v>
      </c>
      <c r="S29" s="61">
        <v>0</v>
      </c>
      <c r="T2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2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29" s="61">
        <v>0</v>
      </c>
      <c r="W2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29" s="183"/>
      <c r="Y29" s="184"/>
      <c r="Z29" s="37" cm="1">
        <f t="array" ref="Z29">IF(OR(ISERROR(B29:V29)),1,0)</f>
        <v>0</v>
      </c>
      <c r="AA29" s="37">
        <f t="shared" si="1"/>
        <v>0</v>
      </c>
    </row>
    <row r="30" spans="2:28" ht="15" thickBot="1" x14ac:dyDescent="0.2">
      <c r="B30" s="51" t="s">
        <v>27</v>
      </c>
      <c r="C30" s="64">
        <v>19</v>
      </c>
      <c r="D30" s="65" t="s">
        <v>139</v>
      </c>
      <c r="E30" s="54" t="s">
        <v>100</v>
      </c>
      <c r="F30" s="66">
        <v>0.25</v>
      </c>
      <c r="G30" s="96"/>
      <c r="H30" s="56" t="s">
        <v>101</v>
      </c>
      <c r="I30" s="57">
        <f>SupplyChainTier1[[#This Row],[Amount spent by product category (£)]]</f>
        <v>0</v>
      </c>
      <c r="J30" s="57" t="s">
        <v>101</v>
      </c>
      <c r="K30" s="58">
        <v>1.9295131243284269</v>
      </c>
      <c r="L30" s="99" t="str">
        <f t="shared" si="0"/>
        <v/>
      </c>
      <c r="M30" s="59"/>
      <c r="N30" s="60"/>
      <c r="O30" s="61">
        <v>0</v>
      </c>
      <c r="P30" s="61">
        <v>0</v>
      </c>
      <c r="Q3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30" s="61">
        <v>0</v>
      </c>
      <c r="S30" s="61">
        <v>0</v>
      </c>
      <c r="T3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3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30" s="61">
        <v>0</v>
      </c>
      <c r="W3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30" s="183"/>
      <c r="Y30" s="184"/>
      <c r="Z30" s="37" cm="1">
        <f t="array" ref="Z30">IF(OR(ISERROR(B30:V30)),1,0)</f>
        <v>0</v>
      </c>
      <c r="AA30" s="37">
        <f t="shared" si="1"/>
        <v>0</v>
      </c>
    </row>
    <row r="31" spans="2:28" ht="29" thickBot="1" x14ac:dyDescent="0.2">
      <c r="B31" s="51" t="s">
        <v>27</v>
      </c>
      <c r="C31" s="52">
        <v>20.3</v>
      </c>
      <c r="D31" s="53" t="s">
        <v>140</v>
      </c>
      <c r="E31" s="54" t="s">
        <v>100</v>
      </c>
      <c r="F31" s="55">
        <v>0.25</v>
      </c>
      <c r="G31" s="97"/>
      <c r="H31" s="56" t="s">
        <v>101</v>
      </c>
      <c r="I31" s="57">
        <f>SupplyChainTier1[[#This Row],[Amount spent by product category (£)]]</f>
        <v>0</v>
      </c>
      <c r="J31" s="57" t="s">
        <v>101</v>
      </c>
      <c r="K31" s="58">
        <v>1.330508762948823</v>
      </c>
      <c r="L31" s="99" t="str">
        <f t="shared" si="0"/>
        <v/>
      </c>
      <c r="M31" s="59"/>
      <c r="N31" s="60"/>
      <c r="O31" s="61">
        <v>0</v>
      </c>
      <c r="P31" s="61">
        <v>0</v>
      </c>
      <c r="Q3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31" s="61">
        <v>0</v>
      </c>
      <c r="S31" s="61">
        <v>0</v>
      </c>
      <c r="T3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3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31" s="61">
        <v>0</v>
      </c>
      <c r="W3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31" s="183"/>
      <c r="Y31" s="184"/>
      <c r="Z31" s="37" cm="1">
        <f t="array" ref="Z31">IF(OR(ISERROR(B31:V31)),1,0)</f>
        <v>0</v>
      </c>
      <c r="AA31" s="37">
        <f t="shared" si="1"/>
        <v>0</v>
      </c>
    </row>
    <row r="32" spans="2:28" ht="29" thickBot="1" x14ac:dyDescent="0.2">
      <c r="B32" s="51" t="s">
        <v>27</v>
      </c>
      <c r="C32" s="52">
        <v>20.399999999999999</v>
      </c>
      <c r="D32" s="53" t="s">
        <v>141</v>
      </c>
      <c r="E32" s="54" t="s">
        <v>100</v>
      </c>
      <c r="F32" s="55">
        <v>0.25</v>
      </c>
      <c r="G32" s="94"/>
      <c r="H32" s="56" t="s">
        <v>101</v>
      </c>
      <c r="I32" s="57">
        <f>SupplyChainTier1[[#This Row],[Amount spent by product category (£)]]</f>
        <v>0</v>
      </c>
      <c r="J32" s="57" t="s">
        <v>101</v>
      </c>
      <c r="K32" s="58">
        <v>0.71887260581861478</v>
      </c>
      <c r="L32" s="99" t="str">
        <f t="shared" si="0"/>
        <v/>
      </c>
      <c r="M32" s="59"/>
      <c r="N32" s="60"/>
      <c r="O32" s="61">
        <v>0</v>
      </c>
      <c r="P32" s="61">
        <v>0</v>
      </c>
      <c r="Q3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32" s="61">
        <v>0</v>
      </c>
      <c r="S32" s="61">
        <v>0</v>
      </c>
      <c r="T3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3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32" s="61">
        <v>0</v>
      </c>
      <c r="W3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32" s="183"/>
      <c r="Y32" s="184"/>
      <c r="Z32" s="37" cm="1">
        <f t="array" ref="Z32">IF(OR(ISERROR(B32:V32)),1,0)</f>
        <v>0</v>
      </c>
      <c r="AA32" s="37">
        <f t="shared" si="1"/>
        <v>0</v>
      </c>
    </row>
    <row r="33" spans="2:27" ht="15" thickBot="1" x14ac:dyDescent="0.2">
      <c r="B33" s="51" t="s">
        <v>27</v>
      </c>
      <c r="C33" s="52">
        <v>20.5</v>
      </c>
      <c r="D33" s="53" t="s">
        <v>142</v>
      </c>
      <c r="E33" s="54" t="s">
        <v>100</v>
      </c>
      <c r="F33" s="55">
        <v>0.25</v>
      </c>
      <c r="G33" s="94"/>
      <c r="H33" s="56" t="s">
        <v>101</v>
      </c>
      <c r="I33" s="57">
        <f>SupplyChainTier1[[#This Row],[Amount spent by product category (£)]]</f>
        <v>0</v>
      </c>
      <c r="J33" s="57" t="s">
        <v>101</v>
      </c>
      <c r="K33" s="58">
        <v>1.3810539127369941</v>
      </c>
      <c r="L33" s="99" t="str">
        <f t="shared" si="0"/>
        <v/>
      </c>
      <c r="M33" s="59"/>
      <c r="N33" s="60"/>
      <c r="O33" s="61">
        <v>0</v>
      </c>
      <c r="P33" s="61">
        <v>0</v>
      </c>
      <c r="Q3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33" s="61">
        <v>0</v>
      </c>
      <c r="S33" s="61">
        <v>0</v>
      </c>
      <c r="T3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3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33" s="61">
        <v>0</v>
      </c>
      <c r="W3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33" s="183"/>
      <c r="Y33" s="184"/>
      <c r="Z33" s="37" cm="1">
        <f t="array" ref="Z33">IF(OR(ISERROR(B33:V33)),1,0)</f>
        <v>0</v>
      </c>
      <c r="AA33" s="37">
        <f t="shared" si="1"/>
        <v>0</v>
      </c>
    </row>
    <row r="34" spans="2:27" ht="29" thickBot="1" x14ac:dyDescent="0.2">
      <c r="B34" s="51" t="s">
        <v>27</v>
      </c>
      <c r="C34" s="52" t="s">
        <v>143</v>
      </c>
      <c r="D34" s="53" t="s">
        <v>144</v>
      </c>
      <c r="E34" s="54" t="s">
        <v>100</v>
      </c>
      <c r="F34" s="55">
        <v>0.25</v>
      </c>
      <c r="G34" s="94"/>
      <c r="H34" s="56" t="s">
        <v>101</v>
      </c>
      <c r="I34" s="57">
        <f>SupplyChainTier1[[#This Row],[Amount spent by product category (£)]]</f>
        <v>0</v>
      </c>
      <c r="J34" s="57" t="s">
        <v>101</v>
      </c>
      <c r="K34" s="58">
        <v>1.3574925126149819</v>
      </c>
      <c r="L34" s="99" t="str">
        <f t="shared" si="0"/>
        <v/>
      </c>
      <c r="M34" s="59"/>
      <c r="N34" s="60"/>
      <c r="O34" s="61">
        <v>0</v>
      </c>
      <c r="P34" s="61">
        <v>0</v>
      </c>
      <c r="Q3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34" s="61">
        <v>0</v>
      </c>
      <c r="S34" s="61">
        <v>0</v>
      </c>
      <c r="T3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3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34" s="61">
        <v>0</v>
      </c>
      <c r="W3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34" s="183"/>
      <c r="Y34" s="184"/>
      <c r="Z34" s="37" cm="1">
        <f t="array" ref="Z34">IF(OR(ISERROR(B34:V34)),1,0)</f>
        <v>0</v>
      </c>
      <c r="AA34" s="37">
        <f t="shared" si="1"/>
        <v>0</v>
      </c>
    </row>
    <row r="35" spans="2:27" ht="15" thickBot="1" x14ac:dyDescent="0.2">
      <c r="B35" s="51" t="s">
        <v>27</v>
      </c>
      <c r="C35" s="52" t="s">
        <v>145</v>
      </c>
      <c r="D35" s="53" t="s">
        <v>146</v>
      </c>
      <c r="E35" s="54" t="s">
        <v>100</v>
      </c>
      <c r="F35" s="55">
        <v>0.25</v>
      </c>
      <c r="G35" s="94"/>
      <c r="H35" s="56" t="s">
        <v>101</v>
      </c>
      <c r="I35" s="57">
        <f>SupplyChainTier1[[#This Row],[Amount spent by product category (£)]]</f>
        <v>0</v>
      </c>
      <c r="J35" s="57" t="s">
        <v>101</v>
      </c>
      <c r="K35" s="58">
        <v>0.8202113547751525</v>
      </c>
      <c r="L35" s="99" t="str">
        <f t="shared" si="0"/>
        <v/>
      </c>
      <c r="M35" s="59"/>
      <c r="N35" s="60"/>
      <c r="O35" s="61">
        <v>0</v>
      </c>
      <c r="P35" s="61">
        <v>0</v>
      </c>
      <c r="Q3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35" s="61">
        <v>0</v>
      </c>
      <c r="S35" s="61">
        <v>0</v>
      </c>
      <c r="T3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3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35" s="61">
        <v>0</v>
      </c>
      <c r="W3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35" s="183"/>
      <c r="Y35" s="184"/>
      <c r="Z35" s="37" cm="1">
        <f t="array" ref="Z35">IF(OR(ISERROR(B35:V35)),1,0)</f>
        <v>0</v>
      </c>
      <c r="AA35" s="37">
        <f t="shared" si="1"/>
        <v>0</v>
      </c>
    </row>
    <row r="36" spans="2:27" ht="15" thickBot="1" x14ac:dyDescent="0.2">
      <c r="B36" s="51" t="s">
        <v>27</v>
      </c>
      <c r="C36" s="52" t="s">
        <v>147</v>
      </c>
      <c r="D36" s="53" t="s">
        <v>148</v>
      </c>
      <c r="E36" s="54" t="s">
        <v>100</v>
      </c>
      <c r="F36" s="55">
        <v>0.25</v>
      </c>
      <c r="G36" s="94"/>
      <c r="H36" s="56" t="s">
        <v>101</v>
      </c>
      <c r="I36" s="57">
        <f>SupplyChainTier1[[#This Row],[Amount spent by product category (£)]]</f>
        <v>0</v>
      </c>
      <c r="J36" s="57" t="s">
        <v>101</v>
      </c>
      <c r="K36" s="58">
        <v>1.07642184282876</v>
      </c>
      <c r="L36" s="99" t="str">
        <f t="shared" si="0"/>
        <v/>
      </c>
      <c r="M36" s="59"/>
      <c r="N36" s="60"/>
      <c r="O36" s="61">
        <v>0</v>
      </c>
      <c r="P36" s="61">
        <v>0</v>
      </c>
      <c r="Q3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36" s="61">
        <v>0</v>
      </c>
      <c r="S36" s="61">
        <v>0</v>
      </c>
      <c r="T3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3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36" s="61">
        <v>0</v>
      </c>
      <c r="W3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36" s="183"/>
      <c r="Y36" s="184"/>
      <c r="Z36" s="37" cm="1">
        <f t="array" ref="Z36">IF(OR(ISERROR(B36:V36)),1,0)</f>
        <v>0</v>
      </c>
      <c r="AA36" s="37">
        <f t="shared" si="1"/>
        <v>0</v>
      </c>
    </row>
    <row r="37" spans="2:27" ht="29" thickBot="1" x14ac:dyDescent="0.2">
      <c r="B37" s="51" t="s">
        <v>27</v>
      </c>
      <c r="C37" s="52">
        <v>21</v>
      </c>
      <c r="D37" s="53" t="s">
        <v>149</v>
      </c>
      <c r="E37" s="54" t="s">
        <v>100</v>
      </c>
      <c r="F37" s="55">
        <v>0.25</v>
      </c>
      <c r="G37" s="94"/>
      <c r="H37" s="56" t="s">
        <v>101</v>
      </c>
      <c r="I37" s="57">
        <f>SupplyChainTier1[[#This Row],[Amount spent by product category (£)]]</f>
        <v>0</v>
      </c>
      <c r="J37" s="57" t="s">
        <v>101</v>
      </c>
      <c r="K37" s="58">
        <v>0.62099518156965727</v>
      </c>
      <c r="L37" s="99" t="str">
        <f t="shared" si="0"/>
        <v/>
      </c>
      <c r="M37" s="59"/>
      <c r="N37" s="60"/>
      <c r="O37" s="61">
        <v>0</v>
      </c>
      <c r="P37" s="61">
        <v>0</v>
      </c>
      <c r="Q3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37" s="61">
        <v>0</v>
      </c>
      <c r="S37" s="61">
        <v>0</v>
      </c>
      <c r="T3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3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37" s="61">
        <v>0</v>
      </c>
      <c r="W3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37" s="183"/>
      <c r="Y37" s="184"/>
      <c r="Z37" s="37" cm="1">
        <f t="array" ref="Z37">IF(OR(ISERROR(B37:V37)),1,0)</f>
        <v>0</v>
      </c>
      <c r="AA37" s="37">
        <f t="shared" si="1"/>
        <v>0</v>
      </c>
    </row>
    <row r="38" spans="2:27" ht="15" thickBot="1" x14ac:dyDescent="0.2">
      <c r="B38" s="51" t="s">
        <v>27</v>
      </c>
      <c r="C38" s="52">
        <v>22</v>
      </c>
      <c r="D38" s="53" t="s">
        <v>150</v>
      </c>
      <c r="E38" s="54" t="s">
        <v>100</v>
      </c>
      <c r="F38" s="55">
        <v>0.25</v>
      </c>
      <c r="G38" s="94"/>
      <c r="H38" s="56" t="s">
        <v>101</v>
      </c>
      <c r="I38" s="57">
        <f>SupplyChainTier1[[#This Row],[Amount spent by product category (£)]]</f>
        <v>0</v>
      </c>
      <c r="J38" s="57" t="s">
        <v>101</v>
      </c>
      <c r="K38" s="58">
        <v>0.57621788964022036</v>
      </c>
      <c r="L38" s="99" t="str">
        <f t="shared" si="0"/>
        <v/>
      </c>
      <c r="M38" s="59"/>
      <c r="N38" s="60"/>
      <c r="O38" s="61">
        <v>0</v>
      </c>
      <c r="P38" s="61">
        <v>0</v>
      </c>
      <c r="Q3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38" s="61">
        <v>0</v>
      </c>
      <c r="S38" s="61">
        <v>0</v>
      </c>
      <c r="T3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3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38" s="61">
        <v>0</v>
      </c>
      <c r="W3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38" s="183"/>
      <c r="Y38" s="184"/>
      <c r="Z38" s="37" cm="1">
        <f t="array" ref="Z38">IF(OR(ISERROR(B38:V38)),1,0)</f>
        <v>0</v>
      </c>
      <c r="AA38" s="37">
        <f t="shared" si="1"/>
        <v>0</v>
      </c>
    </row>
    <row r="39" spans="2:27" ht="29" thickBot="1" x14ac:dyDescent="0.2">
      <c r="B39" s="51" t="s">
        <v>27</v>
      </c>
      <c r="C39" s="52" t="s">
        <v>151</v>
      </c>
      <c r="D39" s="53" t="s">
        <v>152</v>
      </c>
      <c r="E39" s="54" t="s">
        <v>100</v>
      </c>
      <c r="F39" s="55">
        <v>0.25</v>
      </c>
      <c r="G39" s="94"/>
      <c r="H39" s="56" t="s">
        <v>101</v>
      </c>
      <c r="I39" s="57">
        <f>SupplyChainTier1[[#This Row],[Amount spent by product category (£)]]</f>
        <v>0</v>
      </c>
      <c r="J39" s="57" t="s">
        <v>101</v>
      </c>
      <c r="K39" s="58">
        <v>1.088232931909098</v>
      </c>
      <c r="L39" s="99" t="str">
        <f t="shared" si="0"/>
        <v/>
      </c>
      <c r="M39" s="59"/>
      <c r="N39" s="60"/>
      <c r="O39" s="61">
        <v>0</v>
      </c>
      <c r="P39" s="61">
        <v>0</v>
      </c>
      <c r="Q3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39" s="61">
        <v>0</v>
      </c>
      <c r="S39" s="61">
        <v>0</v>
      </c>
      <c r="T3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3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39" s="61">
        <v>0</v>
      </c>
      <c r="W3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39" s="183"/>
      <c r="Y39" s="184"/>
      <c r="Z39" s="37" cm="1">
        <f t="array" ref="Z39">IF(OR(ISERROR(B39:V39)),1,0)</f>
        <v>0</v>
      </c>
      <c r="AA39" s="37">
        <f t="shared" si="1"/>
        <v>0</v>
      </c>
    </row>
    <row r="40" spans="2:27" ht="43" thickBot="1" x14ac:dyDescent="0.2">
      <c r="B40" s="51" t="s">
        <v>27</v>
      </c>
      <c r="C40" s="52" t="s">
        <v>153</v>
      </c>
      <c r="D40" s="53" t="s">
        <v>154</v>
      </c>
      <c r="E40" s="54" t="s">
        <v>100</v>
      </c>
      <c r="F40" s="55">
        <v>0.25</v>
      </c>
      <c r="G40" s="94"/>
      <c r="H40" s="56" t="s">
        <v>101</v>
      </c>
      <c r="I40" s="57">
        <f>SupplyChainTier1[[#This Row],[Amount spent by product category (£)]]</f>
        <v>0</v>
      </c>
      <c r="J40" s="57" t="s">
        <v>101</v>
      </c>
      <c r="K40" s="58">
        <v>1.202877205736401</v>
      </c>
      <c r="L40" s="99" t="str">
        <f t="shared" si="0"/>
        <v/>
      </c>
      <c r="M40" s="59"/>
      <c r="N40" s="60"/>
      <c r="O40" s="61">
        <v>0</v>
      </c>
      <c r="P40" s="61">
        <v>0</v>
      </c>
      <c r="Q4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40" s="61">
        <v>0</v>
      </c>
      <c r="S40" s="61">
        <v>0</v>
      </c>
      <c r="T4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4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40" s="61">
        <v>0</v>
      </c>
      <c r="W4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40" s="183"/>
      <c r="Y40" s="184"/>
      <c r="Z40" s="37" cm="1">
        <f t="array" ref="Z40">IF(OR(ISERROR(B40:V40)),1,0)</f>
        <v>0</v>
      </c>
      <c r="AA40" s="37">
        <f t="shared" si="1"/>
        <v>0</v>
      </c>
    </row>
    <row r="41" spans="2:27" ht="15" thickBot="1" x14ac:dyDescent="0.2">
      <c r="B41" s="51" t="s">
        <v>27</v>
      </c>
      <c r="C41" s="52" t="s">
        <v>155</v>
      </c>
      <c r="D41" s="53" t="s">
        <v>156</v>
      </c>
      <c r="E41" s="54" t="s">
        <v>100</v>
      </c>
      <c r="F41" s="55">
        <v>0.25</v>
      </c>
      <c r="G41" s="94"/>
      <c r="H41" s="56" t="s">
        <v>101</v>
      </c>
      <c r="I41" s="57">
        <f>SupplyChainTier1[[#This Row],[Amount spent by product category (£)]]</f>
        <v>0</v>
      </c>
      <c r="J41" s="57" t="s">
        <v>101</v>
      </c>
      <c r="K41" s="58">
        <v>1.409849740055845</v>
      </c>
      <c r="L41" s="99" t="str">
        <f t="shared" si="0"/>
        <v/>
      </c>
      <c r="M41" s="59"/>
      <c r="N41" s="60"/>
      <c r="O41" s="61">
        <v>0</v>
      </c>
      <c r="P41" s="61">
        <v>0</v>
      </c>
      <c r="Q4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41" s="61">
        <v>0</v>
      </c>
      <c r="S41" s="61">
        <v>0</v>
      </c>
      <c r="T4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4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41" s="61">
        <v>0</v>
      </c>
      <c r="W4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41" s="183"/>
      <c r="Y41" s="184"/>
      <c r="Z41" s="37" cm="1">
        <f t="array" ref="Z41">IF(OR(ISERROR(B41:V41)),1,0)</f>
        <v>0</v>
      </c>
      <c r="AA41" s="37">
        <f t="shared" si="1"/>
        <v>0</v>
      </c>
    </row>
    <row r="42" spans="2:27" ht="15" thickBot="1" x14ac:dyDescent="0.2">
      <c r="B42" s="51" t="s">
        <v>27</v>
      </c>
      <c r="C42" s="52" t="s">
        <v>157</v>
      </c>
      <c r="D42" s="53" t="s">
        <v>158</v>
      </c>
      <c r="E42" s="54" t="s">
        <v>100</v>
      </c>
      <c r="F42" s="55">
        <v>0.25</v>
      </c>
      <c r="G42" s="94"/>
      <c r="H42" s="56" t="s">
        <v>101</v>
      </c>
      <c r="I42" s="57">
        <f>SupplyChainTier1[[#This Row],[Amount spent by product category (£)]]</f>
        <v>0</v>
      </c>
      <c r="J42" s="57" t="s">
        <v>101</v>
      </c>
      <c r="K42" s="58">
        <v>0.99697428708353653</v>
      </c>
      <c r="L42" s="99" t="str">
        <f t="shared" si="0"/>
        <v/>
      </c>
      <c r="M42" s="59"/>
      <c r="N42" s="60"/>
      <c r="O42" s="61">
        <v>0</v>
      </c>
      <c r="P42" s="61">
        <v>0</v>
      </c>
      <c r="Q4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42" s="61">
        <v>0</v>
      </c>
      <c r="S42" s="61">
        <v>0</v>
      </c>
      <c r="T4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4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42" s="61">
        <v>0</v>
      </c>
      <c r="W4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42" s="183"/>
      <c r="Y42" s="184"/>
      <c r="Z42" s="37" cm="1">
        <f t="array" ref="Z42">IF(OR(ISERROR(B42:V42)),1,0)</f>
        <v>0</v>
      </c>
      <c r="AA42" s="37">
        <f t="shared" si="1"/>
        <v>0</v>
      </c>
    </row>
    <row r="43" spans="2:27" ht="15" thickBot="1" x14ac:dyDescent="0.2">
      <c r="B43" s="51" t="s">
        <v>27</v>
      </c>
      <c r="C43" s="52">
        <v>25.4</v>
      </c>
      <c r="D43" s="53" t="s">
        <v>159</v>
      </c>
      <c r="E43" s="54" t="s">
        <v>100</v>
      </c>
      <c r="F43" s="55">
        <v>0.25</v>
      </c>
      <c r="G43" s="94"/>
      <c r="H43" s="56" t="s">
        <v>101</v>
      </c>
      <c r="I43" s="57">
        <f>SupplyChainTier1[[#This Row],[Amount spent by product category (£)]]</f>
        <v>0</v>
      </c>
      <c r="J43" s="57" t="s">
        <v>101</v>
      </c>
      <c r="K43" s="58">
        <v>0.39176343776144262</v>
      </c>
      <c r="L43" s="99" t="str">
        <f t="shared" si="0"/>
        <v/>
      </c>
      <c r="M43" s="59"/>
      <c r="N43" s="60"/>
      <c r="O43" s="61">
        <v>0</v>
      </c>
      <c r="P43" s="61">
        <v>0</v>
      </c>
      <c r="Q4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43" s="61">
        <v>0</v>
      </c>
      <c r="S43" s="61">
        <v>0</v>
      </c>
      <c r="T4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4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43" s="61">
        <v>0</v>
      </c>
      <c r="W4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43" s="183"/>
      <c r="Y43" s="184"/>
      <c r="Z43" s="37" cm="1">
        <f t="array" ref="Z43">IF(OR(ISERROR(B43:V43)),1,0)</f>
        <v>0</v>
      </c>
      <c r="AA43" s="37">
        <f t="shared" si="1"/>
        <v>0</v>
      </c>
    </row>
    <row r="44" spans="2:27" ht="43" thickBot="1" x14ac:dyDescent="0.2">
      <c r="B44" s="51" t="s">
        <v>27</v>
      </c>
      <c r="C44" s="52" t="s">
        <v>160</v>
      </c>
      <c r="D44" s="53" t="s">
        <v>161</v>
      </c>
      <c r="E44" s="54" t="s">
        <v>100</v>
      </c>
      <c r="F44" s="55">
        <v>0.25</v>
      </c>
      <c r="G44" s="94"/>
      <c r="H44" s="56" t="s">
        <v>101</v>
      </c>
      <c r="I44" s="57">
        <f>SupplyChainTier1[[#This Row],[Amount spent by product category (£)]]</f>
        <v>0</v>
      </c>
      <c r="J44" s="57" t="s">
        <v>101</v>
      </c>
      <c r="K44" s="58">
        <v>0.45904169551503349</v>
      </c>
      <c r="L44" s="99" t="str">
        <f t="shared" si="0"/>
        <v/>
      </c>
      <c r="M44" s="59"/>
      <c r="N44" s="60"/>
      <c r="O44" s="61">
        <v>0</v>
      </c>
      <c r="P44" s="61">
        <v>0</v>
      </c>
      <c r="Q4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44" s="61">
        <v>0</v>
      </c>
      <c r="S44" s="61">
        <v>0</v>
      </c>
      <c r="T4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4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44" s="61">
        <v>0</v>
      </c>
      <c r="W4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44" s="183"/>
      <c r="Y44" s="184"/>
      <c r="Z44" s="37" cm="1">
        <f t="array" ref="Z44">IF(OR(ISERROR(B44:V44)),1,0)</f>
        <v>0</v>
      </c>
      <c r="AA44" s="37">
        <f t="shared" si="1"/>
        <v>0</v>
      </c>
    </row>
    <row r="45" spans="2:27" ht="15" thickBot="1" x14ac:dyDescent="0.2">
      <c r="B45" s="51" t="s">
        <v>27</v>
      </c>
      <c r="C45" s="52">
        <v>26</v>
      </c>
      <c r="D45" s="53" t="s">
        <v>162</v>
      </c>
      <c r="E45" s="54" t="s">
        <v>100</v>
      </c>
      <c r="F45" s="55">
        <v>0.25</v>
      </c>
      <c r="G45" s="94"/>
      <c r="H45" s="56" t="s">
        <v>101</v>
      </c>
      <c r="I45" s="57">
        <f>SupplyChainTier1[[#This Row],[Amount spent by product category (£)]]</f>
        <v>0</v>
      </c>
      <c r="J45" s="57" t="s">
        <v>101</v>
      </c>
      <c r="K45" s="58">
        <v>0.38174938765811312</v>
      </c>
      <c r="L45" s="99" t="str">
        <f t="shared" si="0"/>
        <v/>
      </c>
      <c r="M45" s="59"/>
      <c r="N45" s="60"/>
      <c r="O45" s="61">
        <v>0</v>
      </c>
      <c r="P45" s="61">
        <v>0</v>
      </c>
      <c r="Q4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45" s="61">
        <v>0</v>
      </c>
      <c r="S45" s="61">
        <v>0</v>
      </c>
      <c r="T4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4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45" s="61">
        <v>0</v>
      </c>
      <c r="W4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45" s="183"/>
      <c r="Y45" s="184"/>
      <c r="Z45" s="37" cm="1">
        <f t="array" ref="Z45">IF(OR(ISERROR(B45:V45)),1,0)</f>
        <v>0</v>
      </c>
      <c r="AA45" s="37">
        <f t="shared" si="1"/>
        <v>0</v>
      </c>
    </row>
    <row r="46" spans="2:27" ht="15" thickBot="1" x14ac:dyDescent="0.2">
      <c r="B46" s="51" t="s">
        <v>27</v>
      </c>
      <c r="C46" s="52">
        <v>27</v>
      </c>
      <c r="D46" s="53" t="s">
        <v>163</v>
      </c>
      <c r="E46" s="54" t="s">
        <v>100</v>
      </c>
      <c r="F46" s="55">
        <v>0.25</v>
      </c>
      <c r="G46" s="94"/>
      <c r="H46" s="56" t="s">
        <v>101</v>
      </c>
      <c r="I46" s="57">
        <f>SupplyChainTier1[[#This Row],[Amount spent by product category (£)]]</f>
        <v>0</v>
      </c>
      <c r="J46" s="57" t="s">
        <v>101</v>
      </c>
      <c r="K46" s="58">
        <v>0.49523640333923419</v>
      </c>
      <c r="L46" s="99" t="str">
        <f t="shared" si="0"/>
        <v/>
      </c>
      <c r="M46" s="59"/>
      <c r="N46" s="60"/>
      <c r="O46" s="61">
        <v>0</v>
      </c>
      <c r="P46" s="61">
        <v>0</v>
      </c>
      <c r="Q4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46" s="61">
        <v>0</v>
      </c>
      <c r="S46" s="61">
        <v>0</v>
      </c>
      <c r="T4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4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46" s="61">
        <v>0</v>
      </c>
      <c r="W4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46" s="183"/>
      <c r="Y46" s="184"/>
      <c r="Z46" s="37" cm="1">
        <f t="array" ref="Z46">IF(OR(ISERROR(B46:V46)),1,0)</f>
        <v>0</v>
      </c>
      <c r="AA46" s="37">
        <f t="shared" si="1"/>
        <v>0</v>
      </c>
    </row>
    <row r="47" spans="2:27" ht="15" thickBot="1" x14ac:dyDescent="0.2">
      <c r="B47" s="51" t="s">
        <v>27</v>
      </c>
      <c r="C47" s="52">
        <v>28</v>
      </c>
      <c r="D47" s="53" t="s">
        <v>164</v>
      </c>
      <c r="E47" s="54" t="s">
        <v>100</v>
      </c>
      <c r="F47" s="55">
        <v>0.25</v>
      </c>
      <c r="G47" s="94"/>
      <c r="H47" s="56" t="s">
        <v>101</v>
      </c>
      <c r="I47" s="57">
        <f>SupplyChainTier1[[#This Row],[Amount spent by product category (£)]]</f>
        <v>0</v>
      </c>
      <c r="J47" s="57" t="s">
        <v>101</v>
      </c>
      <c r="K47" s="58">
        <v>0.33561667817643598</v>
      </c>
      <c r="L47" s="99" t="str">
        <f t="shared" si="0"/>
        <v/>
      </c>
      <c r="M47" s="59"/>
      <c r="N47" s="60"/>
      <c r="O47" s="61">
        <v>0</v>
      </c>
      <c r="P47" s="61">
        <v>0</v>
      </c>
      <c r="Q4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47" s="61">
        <v>0</v>
      </c>
      <c r="S47" s="61">
        <v>0</v>
      </c>
      <c r="T4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4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47" s="61">
        <v>0</v>
      </c>
      <c r="W4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47" s="183"/>
      <c r="Y47" s="184"/>
      <c r="Z47" s="37" cm="1">
        <f t="array" ref="Z47">IF(OR(ISERROR(B47:V47)),1,0)</f>
        <v>0</v>
      </c>
      <c r="AA47" s="37">
        <f t="shared" si="1"/>
        <v>0</v>
      </c>
    </row>
    <row r="48" spans="2:27" ht="15" thickBot="1" x14ac:dyDescent="0.2">
      <c r="B48" s="51" t="s">
        <v>27</v>
      </c>
      <c r="C48" s="52">
        <v>29</v>
      </c>
      <c r="D48" s="53" t="s">
        <v>165</v>
      </c>
      <c r="E48" s="54" t="s">
        <v>100</v>
      </c>
      <c r="F48" s="55">
        <v>0.25</v>
      </c>
      <c r="G48" s="94"/>
      <c r="H48" s="56" t="s">
        <v>101</v>
      </c>
      <c r="I48" s="57">
        <f>SupplyChainTier1[[#This Row],[Amount spent by product category (£)]]</f>
        <v>0</v>
      </c>
      <c r="J48" s="57" t="s">
        <v>101</v>
      </c>
      <c r="K48" s="58">
        <v>0.35851447470468079</v>
      </c>
      <c r="L48" s="99" t="str">
        <f t="shared" si="0"/>
        <v/>
      </c>
      <c r="M48" s="59"/>
      <c r="N48" s="60"/>
      <c r="O48" s="61">
        <v>0</v>
      </c>
      <c r="P48" s="61">
        <v>0</v>
      </c>
      <c r="Q4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48" s="61">
        <v>0</v>
      </c>
      <c r="S48" s="61">
        <v>0</v>
      </c>
      <c r="T4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4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48" s="61">
        <v>0</v>
      </c>
      <c r="W4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48" s="183"/>
      <c r="Y48" s="184"/>
      <c r="Z48" s="37" cm="1">
        <f t="array" ref="Z48">IF(OR(ISERROR(B48:V48)),1,0)</f>
        <v>0</v>
      </c>
      <c r="AA48" s="37">
        <f t="shared" si="1"/>
        <v>0</v>
      </c>
    </row>
    <row r="49" spans="2:27" ht="15" thickBot="1" x14ac:dyDescent="0.2">
      <c r="B49" s="51" t="s">
        <v>27</v>
      </c>
      <c r="C49" s="52">
        <v>30.1</v>
      </c>
      <c r="D49" s="53" t="s">
        <v>166</v>
      </c>
      <c r="E49" s="54" t="s">
        <v>100</v>
      </c>
      <c r="F49" s="55">
        <v>0.25</v>
      </c>
      <c r="G49" s="94"/>
      <c r="H49" s="56" t="s">
        <v>101</v>
      </c>
      <c r="I49" s="57">
        <f>SupplyChainTier1[[#This Row],[Amount spent by product category (£)]]</f>
        <v>0</v>
      </c>
      <c r="J49" s="57" t="s">
        <v>101</v>
      </c>
      <c r="K49" s="58">
        <v>0.1324048866352083</v>
      </c>
      <c r="L49" s="99" t="str">
        <f t="shared" si="0"/>
        <v/>
      </c>
      <c r="M49" s="59"/>
      <c r="N49" s="60"/>
      <c r="O49" s="61">
        <v>0</v>
      </c>
      <c r="P49" s="61">
        <v>0</v>
      </c>
      <c r="Q4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49" s="61">
        <v>0</v>
      </c>
      <c r="S49" s="61">
        <v>0</v>
      </c>
      <c r="T4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4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49" s="61">
        <v>0</v>
      </c>
      <c r="W4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49" s="183"/>
      <c r="Y49" s="184"/>
      <c r="Z49" s="37" cm="1">
        <f t="array" ref="Z49">IF(OR(ISERROR(B49:V49)),1,0)</f>
        <v>0</v>
      </c>
      <c r="AA49" s="37">
        <f t="shared" si="1"/>
        <v>0</v>
      </c>
    </row>
    <row r="50" spans="2:27" ht="15" thickBot="1" x14ac:dyDescent="0.2">
      <c r="B50" s="51" t="s">
        <v>27</v>
      </c>
      <c r="C50" s="52">
        <v>30.3</v>
      </c>
      <c r="D50" s="53" t="s">
        <v>167</v>
      </c>
      <c r="E50" s="54" t="s">
        <v>100</v>
      </c>
      <c r="F50" s="55">
        <v>0.25</v>
      </c>
      <c r="G50" s="94"/>
      <c r="H50" s="56" t="s">
        <v>101</v>
      </c>
      <c r="I50" s="57">
        <f>SupplyChainTier1[[#This Row],[Amount spent by product category (£)]]</f>
        <v>0</v>
      </c>
      <c r="J50" s="57" t="s">
        <v>101</v>
      </c>
      <c r="K50" s="58">
        <v>0.35920745090353567</v>
      </c>
      <c r="L50" s="99" t="str">
        <f t="shared" si="0"/>
        <v/>
      </c>
      <c r="M50" s="59"/>
      <c r="N50" s="60"/>
      <c r="O50" s="61">
        <v>0</v>
      </c>
      <c r="P50" s="61">
        <v>0</v>
      </c>
      <c r="Q5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50" s="61">
        <v>0</v>
      </c>
      <c r="S50" s="61">
        <v>0</v>
      </c>
      <c r="T5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5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50" s="61">
        <v>0</v>
      </c>
      <c r="W5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50" s="183"/>
      <c r="Y50" s="184"/>
      <c r="Z50" s="37" cm="1">
        <f t="array" ref="Z50">IF(OR(ISERROR(B50:V50)),1,0)</f>
        <v>0</v>
      </c>
      <c r="AA50" s="37">
        <f t="shared" si="1"/>
        <v>0</v>
      </c>
    </row>
    <row r="51" spans="2:27" ht="15" thickBot="1" x14ac:dyDescent="0.2">
      <c r="B51" s="51" t="s">
        <v>27</v>
      </c>
      <c r="C51" s="52" t="s">
        <v>168</v>
      </c>
      <c r="D51" s="53" t="s">
        <v>169</v>
      </c>
      <c r="E51" s="54" t="s">
        <v>100</v>
      </c>
      <c r="F51" s="55">
        <v>0.25</v>
      </c>
      <c r="G51" s="94"/>
      <c r="H51" s="56" t="s">
        <v>101</v>
      </c>
      <c r="I51" s="57">
        <f>SupplyChainTier1[[#This Row],[Amount spent by product category (£)]]</f>
        <v>0</v>
      </c>
      <c r="J51" s="57" t="s">
        <v>101</v>
      </c>
      <c r="K51" s="58">
        <v>0.1896917059859729</v>
      </c>
      <c r="L51" s="99" t="str">
        <f t="shared" si="0"/>
        <v/>
      </c>
      <c r="M51" s="59"/>
      <c r="N51" s="60"/>
      <c r="O51" s="61">
        <v>0</v>
      </c>
      <c r="P51" s="61">
        <v>0</v>
      </c>
      <c r="Q5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51" s="61">
        <v>0</v>
      </c>
      <c r="S51" s="61">
        <v>0</v>
      </c>
      <c r="T5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5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51" s="61">
        <v>0</v>
      </c>
      <c r="W5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51" s="183"/>
      <c r="Y51" s="184"/>
      <c r="Z51" s="37" cm="1">
        <f t="array" ref="Z51">IF(OR(ISERROR(B51:V51)),1,0)</f>
        <v>0</v>
      </c>
      <c r="AA51" s="37">
        <f t="shared" si="1"/>
        <v>0</v>
      </c>
    </row>
    <row r="52" spans="2:27" ht="15" thickBot="1" x14ac:dyDescent="0.2">
      <c r="B52" s="51" t="s">
        <v>27</v>
      </c>
      <c r="C52" s="52">
        <v>31</v>
      </c>
      <c r="D52" s="53" t="s">
        <v>170</v>
      </c>
      <c r="E52" s="54" t="s">
        <v>100</v>
      </c>
      <c r="F52" s="55">
        <v>0.25</v>
      </c>
      <c r="G52" s="94"/>
      <c r="H52" s="56" t="s">
        <v>101</v>
      </c>
      <c r="I52" s="57">
        <f>SupplyChainTier1[[#This Row],[Amount spent by product category (£)]]</f>
        <v>0</v>
      </c>
      <c r="J52" s="57" t="s">
        <v>101</v>
      </c>
      <c r="K52" s="58">
        <v>0.37636837674684959</v>
      </c>
      <c r="L52" s="99" t="str">
        <f t="shared" si="0"/>
        <v/>
      </c>
      <c r="M52" s="59"/>
      <c r="N52" s="60"/>
      <c r="O52" s="61">
        <v>0</v>
      </c>
      <c r="P52" s="61">
        <v>0</v>
      </c>
      <c r="Q5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52" s="61">
        <v>0</v>
      </c>
      <c r="S52" s="61">
        <v>0</v>
      </c>
      <c r="T5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5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52" s="61">
        <v>0</v>
      </c>
      <c r="W5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52" s="183"/>
      <c r="Y52" s="184"/>
      <c r="Z52" s="37" cm="1">
        <f t="array" ref="Z52">IF(OR(ISERROR(B52:V52)),1,0)</f>
        <v>0</v>
      </c>
      <c r="AA52" s="37">
        <f t="shared" si="1"/>
        <v>0</v>
      </c>
    </row>
    <row r="53" spans="2:27" ht="15" thickBot="1" x14ac:dyDescent="0.2">
      <c r="B53" s="51" t="s">
        <v>27</v>
      </c>
      <c r="C53" s="52">
        <v>32</v>
      </c>
      <c r="D53" s="53" t="s">
        <v>171</v>
      </c>
      <c r="E53" s="54" t="s">
        <v>100</v>
      </c>
      <c r="F53" s="55">
        <v>0.25</v>
      </c>
      <c r="G53" s="94"/>
      <c r="H53" s="56" t="s">
        <v>101</v>
      </c>
      <c r="I53" s="57">
        <f>SupplyChainTier1[[#This Row],[Amount spent by product category (£)]]</f>
        <v>0</v>
      </c>
      <c r="J53" s="57" t="s">
        <v>101</v>
      </c>
      <c r="K53" s="58">
        <v>0.67238249414981133</v>
      </c>
      <c r="L53" s="99" t="str">
        <f t="shared" si="0"/>
        <v/>
      </c>
      <c r="M53" s="59"/>
      <c r="N53" s="60"/>
      <c r="O53" s="61">
        <v>0</v>
      </c>
      <c r="P53" s="61">
        <v>0</v>
      </c>
      <c r="Q5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53" s="61">
        <v>0</v>
      </c>
      <c r="S53" s="61">
        <v>0</v>
      </c>
      <c r="T5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5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53" s="61">
        <v>0</v>
      </c>
      <c r="W5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53" s="183"/>
      <c r="Y53" s="184"/>
      <c r="Z53" s="37" cm="1">
        <f t="array" ref="Z53">IF(OR(ISERROR(B53:V53)),1,0)</f>
        <v>0</v>
      </c>
      <c r="AA53" s="37">
        <f t="shared" si="1"/>
        <v>0</v>
      </c>
    </row>
    <row r="54" spans="2:27" ht="15" thickBot="1" x14ac:dyDescent="0.2">
      <c r="B54" s="51" t="s">
        <v>27</v>
      </c>
      <c r="C54" s="52">
        <v>33.15</v>
      </c>
      <c r="D54" s="53" t="s">
        <v>172</v>
      </c>
      <c r="E54" s="54" t="s">
        <v>100</v>
      </c>
      <c r="F54" s="55">
        <v>0.25</v>
      </c>
      <c r="G54" s="94"/>
      <c r="H54" s="56" t="s">
        <v>101</v>
      </c>
      <c r="I54" s="57">
        <f>SupplyChainTier1[[#This Row],[Amount spent by product category (£)]]</f>
        <v>0</v>
      </c>
      <c r="J54" s="57" t="s">
        <v>101</v>
      </c>
      <c r="K54" s="58">
        <v>0.21806839002664369</v>
      </c>
      <c r="L54" s="99" t="str">
        <f t="shared" si="0"/>
        <v/>
      </c>
      <c r="M54" s="59"/>
      <c r="N54" s="60"/>
      <c r="O54" s="61">
        <v>0</v>
      </c>
      <c r="P54" s="61">
        <v>0</v>
      </c>
      <c r="Q5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54" s="61">
        <v>0</v>
      </c>
      <c r="S54" s="61">
        <v>0</v>
      </c>
      <c r="T5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5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54" s="61">
        <v>0</v>
      </c>
      <c r="W5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54" s="183"/>
      <c r="Y54" s="184"/>
      <c r="Z54" s="37" cm="1">
        <f t="array" ref="Z54">IF(OR(ISERROR(B54:V54)),1,0)</f>
        <v>0</v>
      </c>
      <c r="AA54" s="37">
        <f t="shared" si="1"/>
        <v>0</v>
      </c>
    </row>
    <row r="55" spans="2:27" ht="29" thickBot="1" x14ac:dyDescent="0.2">
      <c r="B55" s="51" t="s">
        <v>27</v>
      </c>
      <c r="C55" s="52">
        <v>33.159999999999997</v>
      </c>
      <c r="D55" s="53" t="s">
        <v>173</v>
      </c>
      <c r="E55" s="54" t="s">
        <v>100</v>
      </c>
      <c r="F55" s="55">
        <v>0.25</v>
      </c>
      <c r="G55" s="94"/>
      <c r="H55" s="56" t="s">
        <v>101</v>
      </c>
      <c r="I55" s="57">
        <f>SupplyChainTier1[[#This Row],[Amount spent by product category (£)]]</f>
        <v>0</v>
      </c>
      <c r="J55" s="57" t="s">
        <v>101</v>
      </c>
      <c r="K55" s="58">
        <v>0.42931062732464192</v>
      </c>
      <c r="L55" s="99" t="str">
        <f t="shared" si="0"/>
        <v/>
      </c>
      <c r="M55" s="59"/>
      <c r="N55" s="60"/>
      <c r="O55" s="61">
        <v>0</v>
      </c>
      <c r="P55" s="61">
        <v>0</v>
      </c>
      <c r="Q5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55" s="61">
        <v>0</v>
      </c>
      <c r="S55" s="61">
        <v>0</v>
      </c>
      <c r="T5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5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55" s="61">
        <v>0</v>
      </c>
      <c r="W5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55" s="183"/>
      <c r="Y55" s="184"/>
      <c r="Z55" s="37" cm="1">
        <f t="array" ref="Z55">IF(OR(ISERROR(B55:V55)),1,0)</f>
        <v>0</v>
      </c>
      <c r="AA55" s="37">
        <f t="shared" si="1"/>
        <v>0</v>
      </c>
    </row>
    <row r="56" spans="2:27" ht="15" thickBot="1" x14ac:dyDescent="0.2">
      <c r="B56" s="51" t="s">
        <v>27</v>
      </c>
      <c r="C56" s="52" t="s">
        <v>174</v>
      </c>
      <c r="D56" s="63" t="s">
        <v>175</v>
      </c>
      <c r="E56" s="54" t="s">
        <v>100</v>
      </c>
      <c r="F56" s="55">
        <v>0.25</v>
      </c>
      <c r="G56" s="95"/>
      <c r="H56" s="56" t="s">
        <v>101</v>
      </c>
      <c r="I56" s="57">
        <f>SupplyChainTier1[[#This Row],[Amount spent by product category (£)]]</f>
        <v>0</v>
      </c>
      <c r="J56" s="57" t="s">
        <v>101</v>
      </c>
      <c r="K56" s="58">
        <v>0.18696882687485539</v>
      </c>
      <c r="L56" s="99" t="str">
        <f t="shared" si="0"/>
        <v/>
      </c>
      <c r="M56" s="59"/>
      <c r="N56" s="60"/>
      <c r="O56" s="61">
        <v>0</v>
      </c>
      <c r="P56" s="61">
        <v>0</v>
      </c>
      <c r="Q5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56" s="61">
        <v>0</v>
      </c>
      <c r="S56" s="61">
        <v>0</v>
      </c>
      <c r="T5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5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56" s="61">
        <v>0</v>
      </c>
      <c r="W5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56" s="183"/>
      <c r="Y56" s="184"/>
      <c r="Z56" s="37" cm="1">
        <f t="array" ref="Z56">IF(OR(ISERROR(B56:V56)),1,0)</f>
        <v>0</v>
      </c>
      <c r="AA56" s="37">
        <f t="shared" si="1"/>
        <v>0</v>
      </c>
    </row>
    <row r="57" spans="2:27" ht="29" thickBot="1" x14ac:dyDescent="0.2">
      <c r="B57" s="51" t="s">
        <v>28</v>
      </c>
      <c r="C57" s="64">
        <v>35.1</v>
      </c>
      <c r="D57" s="65" t="s">
        <v>176</v>
      </c>
      <c r="E57" s="54" t="s">
        <v>100</v>
      </c>
      <c r="F57" s="66">
        <v>0.25</v>
      </c>
      <c r="G57" s="96"/>
      <c r="H57" s="56" t="s">
        <v>101</v>
      </c>
      <c r="I57" s="57">
        <f>SupplyChainTier1[[#This Row],[Amount spent by product category (£)]]</f>
        <v>0</v>
      </c>
      <c r="J57" s="57" t="s">
        <v>101</v>
      </c>
      <c r="K57" s="58">
        <v>1.8815371821710341</v>
      </c>
      <c r="L57" s="99" t="str">
        <f t="shared" si="0"/>
        <v/>
      </c>
      <c r="M57" s="59"/>
      <c r="N57" s="60"/>
      <c r="O57" s="61">
        <v>0</v>
      </c>
      <c r="P57" s="61">
        <v>0</v>
      </c>
      <c r="Q5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57" s="61">
        <v>0</v>
      </c>
      <c r="S57" s="61">
        <v>0</v>
      </c>
      <c r="T5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5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57" s="61">
        <v>0</v>
      </c>
      <c r="W5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57" s="183"/>
      <c r="Y57" s="184"/>
      <c r="Z57" s="37" cm="1">
        <f t="array" ref="Z57">IF(OR(ISERROR(B57:V57)),1,0)</f>
        <v>0</v>
      </c>
      <c r="AA57" s="37">
        <f t="shared" si="1"/>
        <v>0</v>
      </c>
    </row>
    <row r="58" spans="2:27" ht="29" thickBot="1" x14ac:dyDescent="0.2">
      <c r="B58" s="51" t="s">
        <v>28</v>
      </c>
      <c r="C58" s="64" t="s">
        <v>177</v>
      </c>
      <c r="D58" s="65" t="s">
        <v>178</v>
      </c>
      <c r="E58" s="54" t="s">
        <v>100</v>
      </c>
      <c r="F58" s="66">
        <v>0.25</v>
      </c>
      <c r="G58" s="96"/>
      <c r="H58" s="56" t="s">
        <v>101</v>
      </c>
      <c r="I58" s="57">
        <f>SupplyChainTier1[[#This Row],[Amount spent by product category (£)]]</f>
        <v>0</v>
      </c>
      <c r="J58" s="57" t="s">
        <v>101</v>
      </c>
      <c r="K58" s="58">
        <v>1.5426173808963051</v>
      </c>
      <c r="L58" s="99" t="str">
        <f t="shared" si="0"/>
        <v/>
      </c>
      <c r="M58" s="59"/>
      <c r="N58" s="60"/>
      <c r="O58" s="61">
        <v>0</v>
      </c>
      <c r="P58" s="61">
        <v>0</v>
      </c>
      <c r="Q5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58" s="61">
        <v>0</v>
      </c>
      <c r="S58" s="61">
        <v>0</v>
      </c>
      <c r="T5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5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58" s="61">
        <v>0</v>
      </c>
      <c r="W5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58" s="183"/>
      <c r="Y58" s="184"/>
      <c r="Z58" s="37" cm="1">
        <f t="array" ref="Z58">IF(OR(ISERROR(B58:V58)),1,0)</f>
        <v>0</v>
      </c>
      <c r="AA58" s="37">
        <f t="shared" si="1"/>
        <v>0</v>
      </c>
    </row>
    <row r="59" spans="2:27" ht="43" thickBot="1" x14ac:dyDescent="0.2">
      <c r="B59" s="51" t="s">
        <v>29</v>
      </c>
      <c r="C59" s="64">
        <v>36</v>
      </c>
      <c r="D59" s="65" t="s">
        <v>179</v>
      </c>
      <c r="E59" s="54" t="s">
        <v>100</v>
      </c>
      <c r="F59" s="66">
        <v>0.25</v>
      </c>
      <c r="G59" s="96"/>
      <c r="H59" s="56" t="s">
        <v>101</v>
      </c>
      <c r="I59" s="57">
        <f>SupplyChainTier1[[#This Row],[Amount spent by product category (£)]]</f>
        <v>0</v>
      </c>
      <c r="J59" s="57" t="s">
        <v>101</v>
      </c>
      <c r="K59" s="58">
        <v>0.2455437385220309</v>
      </c>
      <c r="L59" s="99" t="str">
        <f t="shared" si="0"/>
        <v/>
      </c>
      <c r="M59" s="59"/>
      <c r="N59" s="60"/>
      <c r="O59" s="61">
        <v>0</v>
      </c>
      <c r="P59" s="61">
        <v>0</v>
      </c>
      <c r="Q5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59" s="61">
        <v>0</v>
      </c>
      <c r="S59" s="61">
        <v>0</v>
      </c>
      <c r="T5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5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59" s="61">
        <v>0</v>
      </c>
      <c r="W5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59" s="183"/>
      <c r="Y59" s="184"/>
      <c r="Z59" s="37" cm="1">
        <f t="array" ref="Z59">IF(OR(ISERROR(B59:V59)),1,0)</f>
        <v>0</v>
      </c>
      <c r="AA59" s="37">
        <f t="shared" si="1"/>
        <v>0</v>
      </c>
    </row>
    <row r="60" spans="2:27" ht="43" thickBot="1" x14ac:dyDescent="0.2">
      <c r="B60" s="51" t="s">
        <v>29</v>
      </c>
      <c r="C60" s="64">
        <v>37</v>
      </c>
      <c r="D60" s="65" t="s">
        <v>180</v>
      </c>
      <c r="E60" s="54" t="s">
        <v>100</v>
      </c>
      <c r="F60" s="66">
        <v>0.25</v>
      </c>
      <c r="G60" s="96"/>
      <c r="H60" s="56" t="s">
        <v>101</v>
      </c>
      <c r="I60" s="57">
        <f>SupplyChainTier1[[#This Row],[Amount spent by product category (£)]]</f>
        <v>0</v>
      </c>
      <c r="J60" s="57" t="s">
        <v>101</v>
      </c>
      <c r="K60" s="58">
        <v>0.361124966754091</v>
      </c>
      <c r="L60" s="99" t="str">
        <f t="shared" si="0"/>
        <v/>
      </c>
      <c r="M60" s="59"/>
      <c r="N60" s="60"/>
      <c r="O60" s="61">
        <v>0</v>
      </c>
      <c r="P60" s="61">
        <v>0</v>
      </c>
      <c r="Q6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0" s="61">
        <v>0</v>
      </c>
      <c r="S60" s="61">
        <v>0</v>
      </c>
      <c r="T6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0" s="61">
        <v>0</v>
      </c>
      <c r="W6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0" s="183"/>
      <c r="Y60" s="184"/>
      <c r="Z60" s="37" cm="1">
        <f t="array" ref="Z60">IF(OR(ISERROR(B60:V60)),1,0)</f>
        <v>0</v>
      </c>
      <c r="AA60" s="37">
        <f t="shared" si="1"/>
        <v>0</v>
      </c>
    </row>
    <row r="61" spans="2:27" ht="43" thickBot="1" x14ac:dyDescent="0.2">
      <c r="B61" s="51" t="s">
        <v>29</v>
      </c>
      <c r="C61" s="64">
        <v>38</v>
      </c>
      <c r="D61" s="65" t="s">
        <v>181</v>
      </c>
      <c r="E61" s="54" t="s">
        <v>100</v>
      </c>
      <c r="F61" s="66">
        <v>0.25</v>
      </c>
      <c r="G61" s="96"/>
      <c r="H61" s="56" t="s">
        <v>101</v>
      </c>
      <c r="I61" s="57">
        <f>SupplyChainTier1[[#This Row],[Amount spent by product category (£)]]</f>
        <v>0</v>
      </c>
      <c r="J61" s="57" t="s">
        <v>101</v>
      </c>
      <c r="K61" s="58">
        <v>1.2566528696390891</v>
      </c>
      <c r="L61" s="99" t="str">
        <f t="shared" si="0"/>
        <v/>
      </c>
      <c r="M61" s="59"/>
      <c r="N61" s="60"/>
      <c r="O61" s="61">
        <v>0</v>
      </c>
      <c r="P61" s="61">
        <v>0</v>
      </c>
      <c r="Q6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1" s="61">
        <v>0</v>
      </c>
      <c r="S61" s="61">
        <v>0</v>
      </c>
      <c r="T6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1" s="61">
        <v>0</v>
      </c>
      <c r="W6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1" s="183"/>
      <c r="Y61" s="184"/>
      <c r="Z61" s="37" cm="1">
        <f t="array" ref="Z61">IF(OR(ISERROR(B61:V61)),1,0)</f>
        <v>0</v>
      </c>
      <c r="AA61" s="37">
        <f t="shared" si="1"/>
        <v>0</v>
      </c>
    </row>
    <row r="62" spans="2:27" ht="43" thickBot="1" x14ac:dyDescent="0.2">
      <c r="B62" s="51" t="s">
        <v>29</v>
      </c>
      <c r="C62" s="52">
        <v>39</v>
      </c>
      <c r="D62" s="53" t="s">
        <v>182</v>
      </c>
      <c r="E62" s="54" t="s">
        <v>100</v>
      </c>
      <c r="F62" s="55">
        <v>0.25</v>
      </c>
      <c r="G62" s="97"/>
      <c r="H62" s="56" t="s">
        <v>101</v>
      </c>
      <c r="I62" s="57">
        <f>SupplyChainTier1[[#This Row],[Amount spent by product category (£)]]</f>
        <v>0</v>
      </c>
      <c r="J62" s="57" t="s">
        <v>101</v>
      </c>
      <c r="K62" s="58">
        <v>3.4574510993680598</v>
      </c>
      <c r="L62" s="99" t="str">
        <f t="shared" si="0"/>
        <v/>
      </c>
      <c r="M62" s="59"/>
      <c r="N62" s="60"/>
      <c r="O62" s="61">
        <v>0</v>
      </c>
      <c r="P62" s="61">
        <v>0</v>
      </c>
      <c r="Q6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2" s="61">
        <v>0</v>
      </c>
      <c r="S62" s="61">
        <v>0</v>
      </c>
      <c r="T6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2" s="61">
        <v>0</v>
      </c>
      <c r="W6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2" s="183"/>
      <c r="Y62" s="184"/>
      <c r="Z62" s="37" cm="1">
        <f t="array" ref="Z62">IF(OR(ISERROR(B62:V62)),1,0)</f>
        <v>0</v>
      </c>
      <c r="AA62" s="37">
        <f t="shared" si="1"/>
        <v>0</v>
      </c>
    </row>
    <row r="63" spans="2:27" ht="15" thickBot="1" x14ac:dyDescent="0.2">
      <c r="B63" s="51" t="s">
        <v>30</v>
      </c>
      <c r="C63" s="52">
        <v>41.2</v>
      </c>
      <c r="D63" s="53" t="s">
        <v>183</v>
      </c>
      <c r="E63" s="54" t="s">
        <v>100</v>
      </c>
      <c r="F63" s="55">
        <v>0.25</v>
      </c>
      <c r="G63" s="94"/>
      <c r="H63" s="56" t="s">
        <v>101</v>
      </c>
      <c r="I63" s="57">
        <f>SupplyChainTier1[[#This Row],[Amount spent by product category (£)]]</f>
        <v>0</v>
      </c>
      <c r="J63" s="57" t="s">
        <v>101</v>
      </c>
      <c r="K63" s="58">
        <v>0.30500636264243469</v>
      </c>
      <c r="L63" s="99" t="str">
        <f t="shared" si="0"/>
        <v/>
      </c>
      <c r="M63" s="59"/>
      <c r="N63" s="60"/>
      <c r="O63" s="61">
        <v>0</v>
      </c>
      <c r="P63" s="61">
        <v>0</v>
      </c>
      <c r="Q6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3" s="61">
        <v>0</v>
      </c>
      <c r="S63" s="61">
        <v>0</v>
      </c>
      <c r="T6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3" s="61">
        <v>0</v>
      </c>
      <c r="W6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3" s="183"/>
      <c r="Y63" s="184"/>
      <c r="Z63" s="37" cm="1">
        <f t="array" ref="Z63">IF(OR(ISERROR(B63:V63)),1,0)</f>
        <v>0</v>
      </c>
      <c r="AA63" s="37">
        <f t="shared" si="1"/>
        <v>0</v>
      </c>
    </row>
    <row r="64" spans="2:27" ht="29" thickBot="1" x14ac:dyDescent="0.2">
      <c r="B64" s="51" t="s">
        <v>30</v>
      </c>
      <c r="C64" s="52" t="s">
        <v>184</v>
      </c>
      <c r="D64" s="53" t="s">
        <v>185</v>
      </c>
      <c r="E64" s="54" t="s">
        <v>100</v>
      </c>
      <c r="F64" s="55">
        <v>0.25</v>
      </c>
      <c r="G64" s="94"/>
      <c r="H64" s="56" t="s">
        <v>101</v>
      </c>
      <c r="I64" s="57">
        <f>SupplyChainTier1[[#This Row],[Amount spent by product category (£)]]</f>
        <v>0</v>
      </c>
      <c r="J64" s="57" t="s">
        <v>101</v>
      </c>
      <c r="K64" s="58">
        <v>0.38802246325570439</v>
      </c>
      <c r="L64" s="99" t="str">
        <f t="shared" si="0"/>
        <v/>
      </c>
      <c r="M64" s="59"/>
      <c r="N64" s="60"/>
      <c r="O64" s="61">
        <v>0</v>
      </c>
      <c r="P64" s="61">
        <v>0</v>
      </c>
      <c r="Q6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4" s="61">
        <v>0</v>
      </c>
      <c r="S64" s="61">
        <v>0</v>
      </c>
      <c r="T6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4" s="61">
        <v>0</v>
      </c>
      <c r="W6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4" s="183"/>
      <c r="Y64" s="184"/>
      <c r="Z64" s="37" cm="1">
        <f t="array" ref="Z64">IF(OR(ISERROR(B64:V64)),1,0)</f>
        <v>0</v>
      </c>
      <c r="AA64" s="37">
        <f t="shared" si="1"/>
        <v>0</v>
      </c>
    </row>
    <row r="65" spans="2:27" ht="15" thickBot="1" x14ac:dyDescent="0.2">
      <c r="B65" s="51" t="s">
        <v>30</v>
      </c>
      <c r="C65" s="52">
        <v>42.99</v>
      </c>
      <c r="D65" s="53" t="s">
        <v>186</v>
      </c>
      <c r="E65" s="54" t="s">
        <v>100</v>
      </c>
      <c r="F65" s="55">
        <v>0.25</v>
      </c>
      <c r="G65" s="94"/>
      <c r="H65" s="56" t="s">
        <v>101</v>
      </c>
      <c r="I65" s="57">
        <f>SupplyChainTier1[[#This Row],[Amount spent by product category (£)]]</f>
        <v>0</v>
      </c>
      <c r="J65" s="57" t="s">
        <v>101</v>
      </c>
      <c r="K65" s="58">
        <v>0.31026786628535008</v>
      </c>
      <c r="L65" s="99" t="str">
        <f t="shared" si="0"/>
        <v/>
      </c>
      <c r="M65" s="59"/>
      <c r="N65" s="60"/>
      <c r="O65" s="61">
        <v>0</v>
      </c>
      <c r="P65" s="61">
        <v>0</v>
      </c>
      <c r="Q6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5" s="61">
        <v>0</v>
      </c>
      <c r="S65" s="61">
        <v>0</v>
      </c>
      <c r="T6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5" s="61">
        <v>0</v>
      </c>
      <c r="W6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5" s="183"/>
      <c r="Y65" s="184"/>
      <c r="Z65" s="37" cm="1">
        <f t="array" ref="Z65">IF(OR(ISERROR(B65:V65)),1,0)</f>
        <v>0</v>
      </c>
      <c r="AA65" s="37">
        <f t="shared" si="1"/>
        <v>0</v>
      </c>
    </row>
    <row r="66" spans="2:27" ht="29" thickBot="1" x14ac:dyDescent="0.2">
      <c r="B66" s="51" t="s">
        <v>31</v>
      </c>
      <c r="C66" s="52">
        <v>45</v>
      </c>
      <c r="D66" s="53" t="s">
        <v>187</v>
      </c>
      <c r="E66" s="54" t="s">
        <v>100</v>
      </c>
      <c r="F66" s="55">
        <v>0.25</v>
      </c>
      <c r="G66" s="94"/>
      <c r="H66" s="56" t="s">
        <v>101</v>
      </c>
      <c r="I66" s="57">
        <f>SupplyChainTier1[[#This Row],[Amount spent by product category (£)]]</f>
        <v>0</v>
      </c>
      <c r="J66" s="57" t="s">
        <v>101</v>
      </c>
      <c r="K66" s="58">
        <v>0.21034629699726889</v>
      </c>
      <c r="L66" s="99" t="str">
        <f t="shared" si="0"/>
        <v/>
      </c>
      <c r="M66" s="59"/>
      <c r="N66" s="60"/>
      <c r="O66" s="61">
        <v>0</v>
      </c>
      <c r="P66" s="61">
        <v>0</v>
      </c>
      <c r="Q6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6" s="61">
        <v>0</v>
      </c>
      <c r="S66" s="61">
        <v>0</v>
      </c>
      <c r="T6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6" s="61">
        <v>0</v>
      </c>
      <c r="W6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6" s="183"/>
      <c r="Y66" s="184"/>
      <c r="Z66" s="37" cm="1">
        <f t="array" ref="Z66">IF(OR(ISERROR(B66:V66)),1,0)</f>
        <v>0</v>
      </c>
      <c r="AA66" s="37">
        <f t="shared" si="1"/>
        <v>0</v>
      </c>
    </row>
    <row r="67" spans="2:27" ht="29" thickBot="1" x14ac:dyDescent="0.2">
      <c r="B67" s="51" t="s">
        <v>31</v>
      </c>
      <c r="C67" s="52">
        <v>46</v>
      </c>
      <c r="D67" s="53" t="s">
        <v>188</v>
      </c>
      <c r="E67" s="54" t="s">
        <v>100</v>
      </c>
      <c r="F67" s="55">
        <v>0.25</v>
      </c>
      <c r="G67" s="94"/>
      <c r="H67" s="56" t="s">
        <v>101</v>
      </c>
      <c r="I67" s="57">
        <f>SupplyChainTier1[[#This Row],[Amount spent by product category (£)]]</f>
        <v>0</v>
      </c>
      <c r="J67" s="57" t="s">
        <v>101</v>
      </c>
      <c r="K67" s="58">
        <v>2.0310031510736858E-2</v>
      </c>
      <c r="L67" s="99" t="str">
        <f t="shared" si="0"/>
        <v/>
      </c>
      <c r="M67" s="59"/>
      <c r="N67" s="60"/>
      <c r="O67" s="61">
        <v>0</v>
      </c>
      <c r="P67" s="61">
        <v>0</v>
      </c>
      <c r="Q6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7" s="61">
        <v>0</v>
      </c>
      <c r="S67" s="61">
        <v>0</v>
      </c>
      <c r="T6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7" s="61">
        <v>0</v>
      </c>
      <c r="W6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7" s="183"/>
      <c r="Y67" s="184"/>
      <c r="Z67" s="37" cm="1">
        <f t="array" ref="Z67">IF(OR(ISERROR(B67:V67)),1,0)</f>
        <v>0</v>
      </c>
      <c r="AA67" s="37">
        <f t="shared" si="1"/>
        <v>0</v>
      </c>
    </row>
    <row r="68" spans="2:27" ht="29" thickBot="1" x14ac:dyDescent="0.2">
      <c r="B68" s="51" t="s">
        <v>31</v>
      </c>
      <c r="C68" s="52">
        <v>47</v>
      </c>
      <c r="D68" s="63" t="s">
        <v>189</v>
      </c>
      <c r="E68" s="54" t="s">
        <v>100</v>
      </c>
      <c r="F68" s="55">
        <v>0.25</v>
      </c>
      <c r="G68" s="95"/>
      <c r="H68" s="56" t="s">
        <v>101</v>
      </c>
      <c r="I68" s="57">
        <f>SupplyChainTier1[[#This Row],[Amount spent by product category (£)]]</f>
        <v>0</v>
      </c>
      <c r="J68" s="57" t="s">
        <v>101</v>
      </c>
      <c r="K68" s="58">
        <v>0.17404287306456559</v>
      </c>
      <c r="L68" s="99" t="str">
        <f t="shared" si="0"/>
        <v/>
      </c>
      <c r="M68" s="59"/>
      <c r="N68" s="60"/>
      <c r="O68" s="61">
        <v>0</v>
      </c>
      <c r="P68" s="61">
        <v>0</v>
      </c>
      <c r="Q6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8" s="61">
        <v>0</v>
      </c>
      <c r="S68" s="61">
        <v>0</v>
      </c>
      <c r="T6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8" s="61">
        <v>0</v>
      </c>
      <c r="W6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8" s="183"/>
      <c r="Y68" s="184"/>
      <c r="Z68" s="37" cm="1">
        <f t="array" ref="Z68">IF(OR(ISERROR(B68:V68)),1,0)</f>
        <v>0</v>
      </c>
      <c r="AA68" s="37">
        <f t="shared" si="1"/>
        <v>0</v>
      </c>
    </row>
    <row r="69" spans="2:27" ht="15" thickBot="1" x14ac:dyDescent="0.2">
      <c r="B69" s="51" t="s">
        <v>32</v>
      </c>
      <c r="C69" s="64" t="s">
        <v>190</v>
      </c>
      <c r="D69" s="65" t="s">
        <v>191</v>
      </c>
      <c r="E69" s="54" t="s">
        <v>100</v>
      </c>
      <c r="F69" s="66">
        <v>0.25</v>
      </c>
      <c r="G69" s="96"/>
      <c r="H69" s="56" t="s">
        <v>101</v>
      </c>
      <c r="I69" s="57">
        <f>SupplyChainTier1[[#This Row],[Amount spent by product category (£)]]</f>
        <v>0</v>
      </c>
      <c r="J69" s="57" t="s">
        <v>101</v>
      </c>
      <c r="K69" s="58">
        <v>0.74604366861634519</v>
      </c>
      <c r="L69" s="99" t="str">
        <f t="shared" si="0"/>
        <v/>
      </c>
      <c r="M69" s="59"/>
      <c r="N69" s="60"/>
      <c r="O69" s="61">
        <v>0</v>
      </c>
      <c r="P69" s="61">
        <v>0</v>
      </c>
      <c r="Q6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69" s="61">
        <v>0</v>
      </c>
      <c r="S69" s="61">
        <v>0</v>
      </c>
      <c r="T6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6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69" s="61">
        <v>0</v>
      </c>
      <c r="W6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69" s="183"/>
      <c r="Y69" s="184"/>
      <c r="Z69" s="37" cm="1">
        <f t="array" ref="Z69">IF(OR(ISERROR(B69:V69)),1,0)</f>
        <v>0</v>
      </c>
      <c r="AA69" s="37">
        <f t="shared" si="1"/>
        <v>0</v>
      </c>
    </row>
    <row r="70" spans="2:27" ht="29" thickBot="1" x14ac:dyDescent="0.2">
      <c r="B70" s="51" t="s">
        <v>32</v>
      </c>
      <c r="C70" s="64" t="s">
        <v>192</v>
      </c>
      <c r="D70" s="65" t="s">
        <v>193</v>
      </c>
      <c r="E70" s="54" t="s">
        <v>100</v>
      </c>
      <c r="F70" s="66">
        <v>0.25</v>
      </c>
      <c r="G70" s="96"/>
      <c r="H70" s="56" t="s">
        <v>101</v>
      </c>
      <c r="I70" s="57">
        <f>SupplyChainTier1[[#This Row],[Amount spent by product category (£)]]</f>
        <v>0</v>
      </c>
      <c r="J70" s="57" t="s">
        <v>101</v>
      </c>
      <c r="K70" s="58">
        <v>0.60315703544097854</v>
      </c>
      <c r="L70" s="99" t="str">
        <f t="shared" ref="L70:L108" si="2">IF(ISBLANK(G70),"",G70*K70)</f>
        <v/>
      </c>
      <c r="M70" s="59"/>
      <c r="N70" s="60"/>
      <c r="O70" s="61">
        <v>0</v>
      </c>
      <c r="P70" s="61">
        <v>0</v>
      </c>
      <c r="Q7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0" s="61">
        <v>0</v>
      </c>
      <c r="S70" s="61">
        <v>0</v>
      </c>
      <c r="T7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0" s="61">
        <v>0</v>
      </c>
      <c r="W7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0" s="183"/>
      <c r="Y70" s="184"/>
      <c r="Z70" s="37" cm="1">
        <f t="array" ref="Z70">IF(OR(ISERROR(B70:V70)),1,0)</f>
        <v>0</v>
      </c>
      <c r="AA70" s="37">
        <f t="shared" si="1"/>
        <v>0</v>
      </c>
    </row>
    <row r="71" spans="2:27" ht="15" thickBot="1" x14ac:dyDescent="0.2">
      <c r="B71" s="51" t="s">
        <v>32</v>
      </c>
      <c r="C71" s="64">
        <v>50</v>
      </c>
      <c r="D71" s="65" t="s">
        <v>194</v>
      </c>
      <c r="E71" s="54" t="s">
        <v>100</v>
      </c>
      <c r="F71" s="66">
        <v>0.25</v>
      </c>
      <c r="G71" s="96"/>
      <c r="H71" s="56" t="s">
        <v>101</v>
      </c>
      <c r="I71" s="57">
        <f>SupplyChainTier1[[#This Row],[Amount spent by product category (£)]]</f>
        <v>0</v>
      </c>
      <c r="J71" s="57" t="s">
        <v>101</v>
      </c>
      <c r="K71" s="58">
        <v>2.3546065430913399</v>
      </c>
      <c r="L71" s="99" t="str">
        <f t="shared" si="2"/>
        <v/>
      </c>
      <c r="M71" s="59"/>
      <c r="N71" s="60"/>
      <c r="O71" s="61">
        <v>0</v>
      </c>
      <c r="P71" s="61">
        <v>0</v>
      </c>
      <c r="Q7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1" s="61">
        <v>0</v>
      </c>
      <c r="S71" s="61">
        <v>0</v>
      </c>
      <c r="T7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1" s="61">
        <v>0</v>
      </c>
      <c r="W7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1" s="183"/>
      <c r="Y71" s="184"/>
      <c r="Z71" s="37" cm="1">
        <f t="array" ref="Z71">IF(OR(ISERROR(B71:V71)),1,0)</f>
        <v>0</v>
      </c>
      <c r="AA71" s="37">
        <f t="shared" ref="AA71:AA115" si="3">IF(AND(G71=""),0,1)</f>
        <v>0</v>
      </c>
    </row>
    <row r="72" spans="2:27" ht="15" thickBot="1" x14ac:dyDescent="0.2">
      <c r="B72" s="51" t="s">
        <v>32</v>
      </c>
      <c r="C72" s="64">
        <v>51</v>
      </c>
      <c r="D72" s="65" t="s">
        <v>195</v>
      </c>
      <c r="E72" s="54" t="s">
        <v>100</v>
      </c>
      <c r="F72" s="66">
        <v>0.25</v>
      </c>
      <c r="G72" s="96"/>
      <c r="H72" s="56" t="s">
        <v>101</v>
      </c>
      <c r="I72" s="57">
        <f>SupplyChainTier1[[#This Row],[Amount spent by product category (£)]]</f>
        <v>0</v>
      </c>
      <c r="J72" s="57" t="s">
        <v>101</v>
      </c>
      <c r="K72" s="58">
        <v>1.5221593560185971</v>
      </c>
      <c r="L72" s="99" t="str">
        <f t="shared" si="2"/>
        <v/>
      </c>
      <c r="M72" s="59"/>
      <c r="N72" s="60"/>
      <c r="O72" s="61">
        <v>0</v>
      </c>
      <c r="P72" s="61">
        <v>0</v>
      </c>
      <c r="Q7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2" s="61">
        <v>0</v>
      </c>
      <c r="S72" s="61">
        <v>0</v>
      </c>
      <c r="T7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2" s="61">
        <v>0</v>
      </c>
      <c r="W7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2" s="183"/>
      <c r="Y72" s="184"/>
      <c r="Z72" s="37" cm="1">
        <f t="array" ref="Z72">IF(OR(ISERROR(B72:V72)),1,0)</f>
        <v>0</v>
      </c>
      <c r="AA72" s="37">
        <f t="shared" si="3"/>
        <v>0</v>
      </c>
    </row>
    <row r="73" spans="2:27" ht="29" thickBot="1" x14ac:dyDescent="0.2">
      <c r="B73" s="51" t="s">
        <v>32</v>
      </c>
      <c r="C73" s="52">
        <v>52</v>
      </c>
      <c r="D73" s="53" t="s">
        <v>196</v>
      </c>
      <c r="E73" s="54" t="s">
        <v>100</v>
      </c>
      <c r="F73" s="55">
        <v>0.25</v>
      </c>
      <c r="G73" s="97"/>
      <c r="H73" s="56" t="s">
        <v>101</v>
      </c>
      <c r="I73" s="57">
        <f>SupplyChainTier1[[#This Row],[Amount spent by product category (£)]]</f>
        <v>0</v>
      </c>
      <c r="J73" s="57" t="s">
        <v>101</v>
      </c>
      <c r="K73" s="58">
        <v>0.24376795453982661</v>
      </c>
      <c r="L73" s="99" t="str">
        <f t="shared" si="2"/>
        <v/>
      </c>
      <c r="M73" s="59"/>
      <c r="N73" s="60"/>
      <c r="O73" s="61">
        <v>0</v>
      </c>
      <c r="P73" s="61">
        <v>0</v>
      </c>
      <c r="Q7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3" s="61">
        <v>0</v>
      </c>
      <c r="S73" s="61">
        <v>0</v>
      </c>
      <c r="T7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3" s="61">
        <v>0</v>
      </c>
      <c r="W7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3" s="183"/>
      <c r="Y73" s="184"/>
      <c r="Z73" s="37" cm="1">
        <f t="array" ref="Z73">IF(OR(ISERROR(B73:V73)),1,0)</f>
        <v>0</v>
      </c>
      <c r="AA73" s="37">
        <f t="shared" si="3"/>
        <v>0</v>
      </c>
    </row>
    <row r="74" spans="2:27" ht="15" thickBot="1" x14ac:dyDescent="0.2">
      <c r="B74" s="51" t="s">
        <v>32</v>
      </c>
      <c r="C74" s="52">
        <v>53</v>
      </c>
      <c r="D74" s="53" t="s">
        <v>197</v>
      </c>
      <c r="E74" s="54" t="s">
        <v>100</v>
      </c>
      <c r="F74" s="55">
        <v>0.25</v>
      </c>
      <c r="G74" s="94"/>
      <c r="H74" s="56" t="s">
        <v>101</v>
      </c>
      <c r="I74" s="57">
        <f>SupplyChainTier1[[#This Row],[Amount spent by product category (£)]]</f>
        <v>0</v>
      </c>
      <c r="J74" s="57" t="s">
        <v>101</v>
      </c>
      <c r="K74" s="58">
        <v>0.24937981289031211</v>
      </c>
      <c r="L74" s="99" t="str">
        <f t="shared" si="2"/>
        <v/>
      </c>
      <c r="M74" s="59"/>
      <c r="N74" s="60"/>
      <c r="O74" s="61">
        <v>0</v>
      </c>
      <c r="P74" s="61">
        <v>0</v>
      </c>
      <c r="Q7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4" s="61">
        <v>0</v>
      </c>
      <c r="S74" s="61">
        <v>0</v>
      </c>
      <c r="T7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4" s="61">
        <v>0</v>
      </c>
      <c r="W7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4" s="183"/>
      <c r="Y74" s="184"/>
      <c r="Z74" s="37" cm="1">
        <f t="array" ref="Z74">IF(OR(ISERROR(B74:V74)),1,0)</f>
        <v>0</v>
      </c>
      <c r="AA74" s="37">
        <f t="shared" si="3"/>
        <v>0</v>
      </c>
    </row>
    <row r="75" spans="2:27" ht="29" thickBot="1" x14ac:dyDescent="0.2">
      <c r="B75" s="51" t="s">
        <v>33</v>
      </c>
      <c r="C75" s="52">
        <v>55</v>
      </c>
      <c r="D75" s="53" t="s">
        <v>198</v>
      </c>
      <c r="E75" s="54" t="s">
        <v>100</v>
      </c>
      <c r="F75" s="55">
        <v>0.25</v>
      </c>
      <c r="G75" s="94"/>
      <c r="H75" s="56" t="s">
        <v>101</v>
      </c>
      <c r="I75" s="57">
        <f>SupplyChainTier1[[#This Row],[Amount spent by product category (£)]]</f>
        <v>0</v>
      </c>
      <c r="J75" s="57" t="s">
        <v>101</v>
      </c>
      <c r="K75" s="58">
        <v>0.32444602703376968</v>
      </c>
      <c r="L75" s="99" t="str">
        <f t="shared" si="2"/>
        <v/>
      </c>
      <c r="M75" s="59"/>
      <c r="N75" s="60"/>
      <c r="O75" s="61">
        <v>0</v>
      </c>
      <c r="P75" s="61">
        <v>0</v>
      </c>
      <c r="Q7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5" s="61">
        <v>0</v>
      </c>
      <c r="S75" s="61">
        <v>0</v>
      </c>
      <c r="T7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5" s="61">
        <v>0</v>
      </c>
      <c r="W7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5" s="183"/>
      <c r="Y75" s="184"/>
      <c r="Z75" s="37" cm="1">
        <f t="array" ref="Z75">IF(OR(ISERROR(B75:V75)),1,0)</f>
        <v>0</v>
      </c>
      <c r="AA75" s="37">
        <f t="shared" si="3"/>
        <v>0</v>
      </c>
    </row>
    <row r="76" spans="2:27" ht="29" thickBot="1" x14ac:dyDescent="0.2">
      <c r="B76" s="51" t="s">
        <v>33</v>
      </c>
      <c r="C76" s="52">
        <v>56</v>
      </c>
      <c r="D76" s="53" t="s">
        <v>199</v>
      </c>
      <c r="E76" s="54" t="s">
        <v>100</v>
      </c>
      <c r="F76" s="55">
        <v>0.25</v>
      </c>
      <c r="G76" s="94"/>
      <c r="H76" s="56" t="s">
        <v>101</v>
      </c>
      <c r="I76" s="57">
        <f>SupplyChainTier1[[#This Row],[Amount spent by product category (£)]]</f>
        <v>0</v>
      </c>
      <c r="J76" s="57" t="s">
        <v>101</v>
      </c>
      <c r="K76" s="58">
        <v>0.28886167518608219</v>
      </c>
      <c r="L76" s="99" t="str">
        <f t="shared" si="2"/>
        <v/>
      </c>
      <c r="M76" s="59"/>
      <c r="N76" s="60"/>
      <c r="O76" s="61">
        <v>0</v>
      </c>
      <c r="P76" s="61">
        <v>0</v>
      </c>
      <c r="Q7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6" s="61">
        <v>0</v>
      </c>
      <c r="S76" s="61">
        <v>0</v>
      </c>
      <c r="T7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6" s="61">
        <v>0</v>
      </c>
      <c r="W7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6" s="183"/>
      <c r="Y76" s="184"/>
      <c r="Z76" s="37" cm="1">
        <f t="array" ref="Z76">IF(OR(ISERROR(B76:V76)),1,0)</f>
        <v>0</v>
      </c>
      <c r="AA76" s="37">
        <f t="shared" si="3"/>
        <v>0</v>
      </c>
    </row>
    <row r="77" spans="2:27" ht="15" thickBot="1" x14ac:dyDescent="0.2">
      <c r="B77" s="51" t="s">
        <v>34</v>
      </c>
      <c r="C77" s="52">
        <v>58</v>
      </c>
      <c r="D77" s="53" t="s">
        <v>200</v>
      </c>
      <c r="E77" s="54" t="s">
        <v>100</v>
      </c>
      <c r="F77" s="55">
        <v>0.25</v>
      </c>
      <c r="G77" s="94"/>
      <c r="H77" s="56" t="s">
        <v>101</v>
      </c>
      <c r="I77" s="57">
        <f>SupplyChainTier1[[#This Row],[Amount spent by product category (£)]]</f>
        <v>0</v>
      </c>
      <c r="J77" s="57" t="s">
        <v>101</v>
      </c>
      <c r="K77" s="58">
        <v>8.0219457227851232E-2</v>
      </c>
      <c r="L77" s="99" t="str">
        <f t="shared" si="2"/>
        <v/>
      </c>
      <c r="M77" s="59"/>
      <c r="N77" s="60"/>
      <c r="O77" s="61">
        <v>0</v>
      </c>
      <c r="P77" s="61">
        <v>0</v>
      </c>
      <c r="Q7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7" s="61">
        <v>0</v>
      </c>
      <c r="S77" s="61">
        <v>0</v>
      </c>
      <c r="T7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7" s="61">
        <v>0</v>
      </c>
      <c r="W7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7" s="183"/>
      <c r="Y77" s="184"/>
      <c r="Z77" s="37" cm="1">
        <f t="array" ref="Z77">IF(OR(ISERROR(B77:V77)),1,0)</f>
        <v>0</v>
      </c>
      <c r="AA77" s="37">
        <f t="shared" si="3"/>
        <v>0</v>
      </c>
    </row>
    <row r="78" spans="2:27" ht="43" thickBot="1" x14ac:dyDescent="0.2">
      <c r="B78" s="51" t="s">
        <v>34</v>
      </c>
      <c r="C78" s="52">
        <v>59</v>
      </c>
      <c r="D78" s="53" t="s">
        <v>201</v>
      </c>
      <c r="E78" s="54" t="s">
        <v>100</v>
      </c>
      <c r="F78" s="55">
        <v>0.25</v>
      </c>
      <c r="G78" s="94"/>
      <c r="H78" s="56" t="s">
        <v>101</v>
      </c>
      <c r="I78" s="57">
        <f>SupplyChainTier1[[#This Row],[Amount spent by product category (£)]]</f>
        <v>0</v>
      </c>
      <c r="J78" s="57" t="s">
        <v>101</v>
      </c>
      <c r="K78" s="58">
        <v>0.1101389562964399</v>
      </c>
      <c r="L78" s="99" t="str">
        <f t="shared" si="2"/>
        <v/>
      </c>
      <c r="M78" s="59"/>
      <c r="N78" s="60"/>
      <c r="O78" s="61">
        <v>0</v>
      </c>
      <c r="P78" s="61">
        <v>0</v>
      </c>
      <c r="Q7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8" s="61">
        <v>0</v>
      </c>
      <c r="S78" s="61">
        <v>0</v>
      </c>
      <c r="T7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8" s="61">
        <v>0</v>
      </c>
      <c r="W7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8" s="183"/>
      <c r="Y78" s="184"/>
      <c r="Z78" s="37" cm="1">
        <f t="array" ref="Z78">IF(OR(ISERROR(B78:V78)),1,0)</f>
        <v>0</v>
      </c>
      <c r="AA78" s="37">
        <f t="shared" si="3"/>
        <v>0</v>
      </c>
    </row>
    <row r="79" spans="2:27" ht="15" thickBot="1" x14ac:dyDescent="0.2">
      <c r="B79" s="51" t="s">
        <v>34</v>
      </c>
      <c r="C79" s="52">
        <v>60</v>
      </c>
      <c r="D79" s="53" t="s">
        <v>202</v>
      </c>
      <c r="E79" s="54" t="s">
        <v>100</v>
      </c>
      <c r="F79" s="55">
        <v>0.25</v>
      </c>
      <c r="G79" s="94"/>
      <c r="H79" s="56" t="s">
        <v>101</v>
      </c>
      <c r="I79" s="57">
        <f>SupplyChainTier1[[#This Row],[Amount spent by product category (£)]]</f>
        <v>0</v>
      </c>
      <c r="J79" s="57" t="s">
        <v>101</v>
      </c>
      <c r="K79" s="58">
        <v>0.11919581648223911</v>
      </c>
      <c r="L79" s="99" t="str">
        <f t="shared" si="2"/>
        <v/>
      </c>
      <c r="M79" s="59"/>
      <c r="N79" s="60"/>
      <c r="O79" s="61">
        <v>0</v>
      </c>
      <c r="P79" s="61">
        <v>0</v>
      </c>
      <c r="Q7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79" s="61">
        <v>0</v>
      </c>
      <c r="S79" s="61">
        <v>0</v>
      </c>
      <c r="T7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7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79" s="61">
        <v>0</v>
      </c>
      <c r="W7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79" s="183"/>
      <c r="Y79" s="184"/>
      <c r="Z79" s="37" cm="1">
        <f t="array" ref="Z79">IF(OR(ISERROR(B79:V79)),1,0)</f>
        <v>0</v>
      </c>
      <c r="AA79" s="37">
        <f t="shared" si="3"/>
        <v>0</v>
      </c>
    </row>
    <row r="80" spans="2:27" ht="15" thickBot="1" x14ac:dyDescent="0.2">
      <c r="B80" s="51" t="s">
        <v>34</v>
      </c>
      <c r="C80" s="52">
        <v>61</v>
      </c>
      <c r="D80" s="53" t="s">
        <v>203</v>
      </c>
      <c r="E80" s="54" t="s">
        <v>100</v>
      </c>
      <c r="F80" s="55">
        <v>0.25</v>
      </c>
      <c r="G80" s="94"/>
      <c r="H80" s="56" t="s">
        <v>101</v>
      </c>
      <c r="I80" s="57">
        <f>SupplyChainTier1[[#This Row],[Amount spent by product category (£)]]</f>
        <v>0</v>
      </c>
      <c r="J80" s="57" t="s">
        <v>101</v>
      </c>
      <c r="K80" s="58">
        <v>0.10520703191029331</v>
      </c>
      <c r="L80" s="99" t="str">
        <f t="shared" si="2"/>
        <v/>
      </c>
      <c r="M80" s="59"/>
      <c r="N80" s="60"/>
      <c r="O80" s="61">
        <v>0</v>
      </c>
      <c r="P80" s="61">
        <v>0</v>
      </c>
      <c r="Q8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0" s="61">
        <v>0</v>
      </c>
      <c r="S80" s="61">
        <v>0</v>
      </c>
      <c r="T8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0" s="61">
        <v>0</v>
      </c>
      <c r="W8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0" s="183"/>
      <c r="Y80" s="184"/>
      <c r="Z80" s="37" cm="1">
        <f t="array" ref="Z80">IF(OR(ISERROR(B80:V80)),1,0)</f>
        <v>0</v>
      </c>
      <c r="AA80" s="37">
        <f t="shared" si="3"/>
        <v>0</v>
      </c>
    </row>
    <row r="81" spans="2:27" ht="29" thickBot="1" x14ac:dyDescent="0.2">
      <c r="B81" s="51" t="s">
        <v>34</v>
      </c>
      <c r="C81" s="52">
        <v>62</v>
      </c>
      <c r="D81" s="53" t="s">
        <v>204</v>
      </c>
      <c r="E81" s="54" t="s">
        <v>100</v>
      </c>
      <c r="F81" s="55">
        <v>0.25</v>
      </c>
      <c r="G81" s="94"/>
      <c r="H81" s="56" t="s">
        <v>101</v>
      </c>
      <c r="I81" s="57">
        <f>SupplyChainTier1[[#This Row],[Amount spent by product category (£)]]</f>
        <v>0</v>
      </c>
      <c r="J81" s="57" t="s">
        <v>101</v>
      </c>
      <c r="K81" s="58">
        <v>0.13144659704407699</v>
      </c>
      <c r="L81" s="99" t="str">
        <f t="shared" si="2"/>
        <v/>
      </c>
      <c r="M81" s="59"/>
      <c r="N81" s="60"/>
      <c r="O81" s="61">
        <v>0</v>
      </c>
      <c r="P81" s="61">
        <v>0</v>
      </c>
      <c r="Q8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1" s="61">
        <v>0</v>
      </c>
      <c r="S81" s="61">
        <v>0</v>
      </c>
      <c r="T8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1" s="61">
        <v>0</v>
      </c>
      <c r="W8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1" s="183"/>
      <c r="Y81" s="184"/>
      <c r="Z81" s="37" cm="1">
        <f t="array" ref="Z81">IF(OR(ISERROR(B81:V81)),1,0)</f>
        <v>0</v>
      </c>
      <c r="AA81" s="37">
        <f t="shared" si="3"/>
        <v>0</v>
      </c>
    </row>
    <row r="82" spans="2:27" ht="15" thickBot="1" x14ac:dyDescent="0.2">
      <c r="B82" s="51" t="s">
        <v>34</v>
      </c>
      <c r="C82" s="52">
        <v>63</v>
      </c>
      <c r="D82" s="53" t="s">
        <v>205</v>
      </c>
      <c r="E82" s="54" t="s">
        <v>100</v>
      </c>
      <c r="F82" s="55">
        <v>0.25</v>
      </c>
      <c r="G82" s="94"/>
      <c r="H82" s="56" t="s">
        <v>101</v>
      </c>
      <c r="I82" s="57">
        <f>SupplyChainTier1[[#This Row],[Amount spent by product category (£)]]</f>
        <v>0</v>
      </c>
      <c r="J82" s="57" t="s">
        <v>101</v>
      </c>
      <c r="K82" s="58">
        <v>0.16934169875693919</v>
      </c>
      <c r="L82" s="99" t="str">
        <f t="shared" si="2"/>
        <v/>
      </c>
      <c r="M82" s="59"/>
      <c r="N82" s="60"/>
      <c r="O82" s="61">
        <v>0</v>
      </c>
      <c r="P82" s="61">
        <v>0</v>
      </c>
      <c r="Q8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2" s="61">
        <v>0</v>
      </c>
      <c r="S82" s="61">
        <v>0</v>
      </c>
      <c r="T8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2" s="61">
        <v>0</v>
      </c>
      <c r="W8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2" s="183"/>
      <c r="Y82" s="184"/>
      <c r="Z82" s="37" cm="1">
        <f t="array" ref="Z82">IF(OR(ISERROR(B82:V82)),1,0)</f>
        <v>0</v>
      </c>
      <c r="AA82" s="37">
        <f t="shared" si="3"/>
        <v>0</v>
      </c>
    </row>
    <row r="83" spans="2:27" ht="29" thickBot="1" x14ac:dyDescent="0.2">
      <c r="B83" s="51" t="s">
        <v>35</v>
      </c>
      <c r="C83" s="52">
        <v>64</v>
      </c>
      <c r="D83" s="53" t="s">
        <v>206</v>
      </c>
      <c r="E83" s="54" t="s">
        <v>100</v>
      </c>
      <c r="F83" s="55">
        <v>0.25</v>
      </c>
      <c r="G83" s="94"/>
      <c r="H83" s="56" t="s">
        <v>101</v>
      </c>
      <c r="I83" s="57">
        <f>SupplyChainTier1[[#This Row],[Amount spent by product category (£)]]</f>
        <v>0</v>
      </c>
      <c r="J83" s="57" t="s">
        <v>101</v>
      </c>
      <c r="K83" s="58">
        <v>0.1103075939416239</v>
      </c>
      <c r="L83" s="99" t="str">
        <f t="shared" si="2"/>
        <v/>
      </c>
      <c r="M83" s="59"/>
      <c r="N83" s="60"/>
      <c r="O83" s="61">
        <v>0</v>
      </c>
      <c r="P83" s="61">
        <v>0</v>
      </c>
      <c r="Q8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3" s="61">
        <v>0</v>
      </c>
      <c r="S83" s="61">
        <v>0</v>
      </c>
      <c r="T8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3" s="61">
        <v>0</v>
      </c>
      <c r="W8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3" s="183"/>
      <c r="Y83" s="184"/>
      <c r="Z83" s="37" cm="1">
        <f t="array" ref="Z83">IF(OR(ISERROR(B83:V83)),1,0)</f>
        <v>0</v>
      </c>
      <c r="AA83" s="37">
        <f t="shared" si="3"/>
        <v>0</v>
      </c>
    </row>
    <row r="84" spans="2:27" ht="29" thickBot="1" x14ac:dyDescent="0.2">
      <c r="B84" s="51" t="s">
        <v>35</v>
      </c>
      <c r="C84" s="52" t="s">
        <v>207</v>
      </c>
      <c r="D84" s="53" t="s">
        <v>208</v>
      </c>
      <c r="E84" s="54" t="s">
        <v>100</v>
      </c>
      <c r="F84" s="55">
        <v>0.25</v>
      </c>
      <c r="G84" s="94"/>
      <c r="H84" s="56" t="s">
        <v>101</v>
      </c>
      <c r="I84" s="57">
        <f>SupplyChainTier1[[#This Row],[Amount spent by product category (£)]]</f>
        <v>0</v>
      </c>
      <c r="J84" s="57" t="s">
        <v>101</v>
      </c>
      <c r="K84" s="58">
        <v>7.5671294490098365E-2</v>
      </c>
      <c r="L84" s="99" t="str">
        <f t="shared" si="2"/>
        <v/>
      </c>
      <c r="M84" s="59"/>
      <c r="N84" s="60"/>
      <c r="O84" s="61">
        <v>0</v>
      </c>
      <c r="P84" s="61">
        <v>0</v>
      </c>
      <c r="Q8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4" s="61">
        <v>0</v>
      </c>
      <c r="S84" s="61">
        <v>0</v>
      </c>
      <c r="T8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4" s="61">
        <v>0</v>
      </c>
      <c r="W8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4" s="183"/>
      <c r="Y84" s="184"/>
      <c r="Z84" s="37" cm="1">
        <f t="array" ref="Z84">IF(OR(ISERROR(B84:V84)),1,0)</f>
        <v>0</v>
      </c>
      <c r="AA84" s="37">
        <f t="shared" si="3"/>
        <v>0</v>
      </c>
    </row>
    <row r="85" spans="2:27" ht="29" thickBot="1" x14ac:dyDescent="0.2">
      <c r="B85" s="51" t="s">
        <v>35</v>
      </c>
      <c r="C85" s="52">
        <v>66</v>
      </c>
      <c r="D85" s="53" t="s">
        <v>209</v>
      </c>
      <c r="E85" s="54" t="s">
        <v>100</v>
      </c>
      <c r="F85" s="55">
        <v>0.25</v>
      </c>
      <c r="G85" s="94"/>
      <c r="H85" s="56" t="s">
        <v>101</v>
      </c>
      <c r="I85" s="57">
        <f>SupplyChainTier1[[#This Row],[Amount spent by product category (£)]]</f>
        <v>0</v>
      </c>
      <c r="J85" s="57" t="s">
        <v>101</v>
      </c>
      <c r="K85" s="58">
        <v>0.1004552623620299</v>
      </c>
      <c r="L85" s="99" t="str">
        <f t="shared" si="2"/>
        <v/>
      </c>
      <c r="M85" s="59"/>
      <c r="N85" s="60"/>
      <c r="O85" s="61">
        <v>0</v>
      </c>
      <c r="P85" s="61">
        <v>0</v>
      </c>
      <c r="Q8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5" s="61">
        <v>0</v>
      </c>
      <c r="S85" s="61">
        <v>0</v>
      </c>
      <c r="T8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5" s="61">
        <v>0</v>
      </c>
      <c r="W8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5" s="183"/>
      <c r="Y85" s="184"/>
      <c r="Z85" s="37" cm="1">
        <f t="array" ref="Z85">IF(OR(ISERROR(B85:V85)),1,0)</f>
        <v>0</v>
      </c>
      <c r="AA85" s="37">
        <f t="shared" si="3"/>
        <v>0</v>
      </c>
    </row>
    <row r="86" spans="2:27" ht="29" thickBot="1" x14ac:dyDescent="0.2">
      <c r="B86" s="51" t="s">
        <v>36</v>
      </c>
      <c r="C86" s="52">
        <v>68.12</v>
      </c>
      <c r="D86" s="53" t="s">
        <v>210</v>
      </c>
      <c r="E86" s="54" t="s">
        <v>100</v>
      </c>
      <c r="F86" s="55">
        <v>0.25</v>
      </c>
      <c r="G86" s="94"/>
      <c r="H86" s="56" t="s">
        <v>101</v>
      </c>
      <c r="I86" s="57">
        <f>SupplyChainTier1[[#This Row],[Amount spent by product category (£)]]</f>
        <v>0</v>
      </c>
      <c r="J86" s="57" t="s">
        <v>101</v>
      </c>
      <c r="K86" s="58">
        <v>0.1113515958311013</v>
      </c>
      <c r="L86" s="99" t="str">
        <f t="shared" si="2"/>
        <v/>
      </c>
      <c r="M86" s="59"/>
      <c r="N86" s="60"/>
      <c r="O86" s="61">
        <v>0</v>
      </c>
      <c r="P86" s="61">
        <v>0</v>
      </c>
      <c r="Q8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6" s="61">
        <v>0</v>
      </c>
      <c r="S86" s="61">
        <v>0</v>
      </c>
      <c r="T8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6" s="61">
        <v>0</v>
      </c>
      <c r="W8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6" s="183"/>
      <c r="Y86" s="184"/>
      <c r="Z86" s="37" cm="1">
        <f t="array" ref="Z86">IF(OR(ISERROR(B86:V86)),1,0)</f>
        <v>0</v>
      </c>
      <c r="AA86" s="37">
        <f t="shared" si="3"/>
        <v>0</v>
      </c>
    </row>
    <row r="87" spans="2:27" ht="15" thickBot="1" x14ac:dyDescent="0.2">
      <c r="B87" s="51" t="s">
        <v>36</v>
      </c>
      <c r="C87" s="52" t="s">
        <v>211</v>
      </c>
      <c r="D87" s="53" t="s">
        <v>212</v>
      </c>
      <c r="E87" s="54" t="s">
        <v>100</v>
      </c>
      <c r="F87" s="55">
        <v>0.25</v>
      </c>
      <c r="G87" s="94"/>
      <c r="H87" s="56" t="s">
        <v>101</v>
      </c>
      <c r="I87" s="57">
        <f>SupplyChainTier1[[#This Row],[Amount spent by product category (£)]]</f>
        <v>0</v>
      </c>
      <c r="J87" s="57" t="s">
        <v>101</v>
      </c>
      <c r="K87" s="58">
        <v>3.9621368125994462E-2</v>
      </c>
      <c r="L87" s="99" t="str">
        <f t="shared" si="2"/>
        <v/>
      </c>
      <c r="M87" s="59"/>
      <c r="N87" s="60"/>
      <c r="O87" s="61">
        <v>0</v>
      </c>
      <c r="P87" s="61">
        <v>0</v>
      </c>
      <c r="Q8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7" s="61">
        <v>0</v>
      </c>
      <c r="S87" s="61">
        <v>0</v>
      </c>
      <c r="T8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7" s="61">
        <v>0</v>
      </c>
      <c r="W8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7" s="183"/>
      <c r="Y87" s="184"/>
      <c r="Z87" s="37" cm="1">
        <f t="array" ref="Z87">IF(OR(ISERROR(B87:V87)),1,0)</f>
        <v>0</v>
      </c>
      <c r="AA87" s="37">
        <f t="shared" si="3"/>
        <v>0</v>
      </c>
    </row>
    <row r="88" spans="2:27" ht="15" thickBot="1" x14ac:dyDescent="0.2">
      <c r="B88" s="51" t="s">
        <v>36</v>
      </c>
      <c r="C88" s="52">
        <v>68.3</v>
      </c>
      <c r="D88" s="53" t="s">
        <v>213</v>
      </c>
      <c r="E88" s="54" t="s">
        <v>100</v>
      </c>
      <c r="F88" s="55">
        <v>0.25</v>
      </c>
      <c r="G88" s="94"/>
      <c r="H88" s="56" t="s">
        <v>101</v>
      </c>
      <c r="I88" s="57">
        <f>SupplyChainTier1[[#This Row],[Amount spent by product category (£)]]</f>
        <v>0</v>
      </c>
      <c r="J88" s="57" t="s">
        <v>101</v>
      </c>
      <c r="K88" s="58">
        <v>8.4914337844308282E-2</v>
      </c>
      <c r="L88" s="99" t="str">
        <f t="shared" si="2"/>
        <v/>
      </c>
      <c r="M88" s="59"/>
      <c r="N88" s="60"/>
      <c r="O88" s="61">
        <v>0</v>
      </c>
      <c r="P88" s="61">
        <v>0</v>
      </c>
      <c r="Q8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8" s="61">
        <v>0</v>
      </c>
      <c r="S88" s="61">
        <v>0</v>
      </c>
      <c r="T8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8" s="61">
        <v>0</v>
      </c>
      <c r="W8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8" s="183"/>
      <c r="Y88" s="184"/>
      <c r="Z88" s="37" cm="1">
        <f t="array" ref="Z88">IF(OR(ISERROR(B88:V88)),1,0)</f>
        <v>0</v>
      </c>
      <c r="AA88" s="37">
        <f t="shared" si="3"/>
        <v>0</v>
      </c>
    </row>
    <row r="89" spans="2:27" ht="29" thickBot="1" x14ac:dyDescent="0.2">
      <c r="B89" s="51" t="s">
        <v>37</v>
      </c>
      <c r="C89" s="52">
        <v>69.099999999999994</v>
      </c>
      <c r="D89" s="53" t="s">
        <v>214</v>
      </c>
      <c r="E89" s="54" t="s">
        <v>100</v>
      </c>
      <c r="F89" s="55">
        <v>0.25</v>
      </c>
      <c r="G89" s="94"/>
      <c r="H89" s="56" t="s">
        <v>101</v>
      </c>
      <c r="I89" s="57">
        <f>SupplyChainTier1[[#This Row],[Amount spent by product category (£)]]</f>
        <v>0</v>
      </c>
      <c r="J89" s="57" t="s">
        <v>101</v>
      </c>
      <c r="K89" s="58">
        <v>5.7877621976311508E-2</v>
      </c>
      <c r="L89" s="99" t="str">
        <f t="shared" si="2"/>
        <v/>
      </c>
      <c r="M89" s="59"/>
      <c r="N89" s="60"/>
      <c r="O89" s="61">
        <v>0</v>
      </c>
      <c r="P89" s="61">
        <v>0</v>
      </c>
      <c r="Q8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89" s="61">
        <v>0</v>
      </c>
      <c r="S89" s="61">
        <v>0</v>
      </c>
      <c r="T8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8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89" s="61">
        <v>0</v>
      </c>
      <c r="W8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89" s="183"/>
      <c r="Y89" s="184"/>
      <c r="Z89" s="37" cm="1">
        <f t="array" ref="Z89">IF(OR(ISERROR(B89:V89)),1,0)</f>
        <v>0</v>
      </c>
      <c r="AA89" s="37">
        <f t="shared" si="3"/>
        <v>0</v>
      </c>
    </row>
    <row r="90" spans="2:27" ht="29" thickBot="1" x14ac:dyDescent="0.2">
      <c r="B90" s="51" t="s">
        <v>37</v>
      </c>
      <c r="C90" s="52">
        <v>69.2</v>
      </c>
      <c r="D90" s="53" t="s">
        <v>215</v>
      </c>
      <c r="E90" s="54" t="s">
        <v>100</v>
      </c>
      <c r="F90" s="55">
        <v>0.25</v>
      </c>
      <c r="G90" s="94"/>
      <c r="H90" s="56" t="s">
        <v>101</v>
      </c>
      <c r="I90" s="57">
        <f>SupplyChainTier1[[#This Row],[Amount spent by product category (£)]]</f>
        <v>0</v>
      </c>
      <c r="J90" s="57" t="s">
        <v>101</v>
      </c>
      <c r="K90" s="58">
        <v>0.12824709898745029</v>
      </c>
      <c r="L90" s="99" t="str">
        <f t="shared" si="2"/>
        <v/>
      </c>
      <c r="M90" s="59"/>
      <c r="N90" s="60"/>
      <c r="O90" s="61">
        <v>0</v>
      </c>
      <c r="P90" s="61">
        <v>0</v>
      </c>
      <c r="Q9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0" s="61">
        <v>0</v>
      </c>
      <c r="S90" s="61">
        <v>0</v>
      </c>
      <c r="T9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0" s="61">
        <v>0</v>
      </c>
      <c r="W9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0" s="183"/>
      <c r="Y90" s="184"/>
      <c r="Z90" s="37" cm="1">
        <f t="array" ref="Z90">IF(OR(ISERROR(B90:V90)),1,0)</f>
        <v>0</v>
      </c>
      <c r="AA90" s="37">
        <f t="shared" si="3"/>
        <v>0</v>
      </c>
    </row>
    <row r="91" spans="2:27" ht="29" thickBot="1" x14ac:dyDescent="0.2">
      <c r="B91" s="51" t="s">
        <v>37</v>
      </c>
      <c r="C91" s="52">
        <v>70</v>
      </c>
      <c r="D91" s="53" t="s">
        <v>216</v>
      </c>
      <c r="E91" s="54" t="s">
        <v>100</v>
      </c>
      <c r="F91" s="55">
        <v>0.25</v>
      </c>
      <c r="G91" s="94"/>
      <c r="H91" s="56" t="s">
        <v>101</v>
      </c>
      <c r="I91" s="57">
        <f>SupplyChainTier1[[#This Row],[Amount spent by product category (£)]]</f>
        <v>0</v>
      </c>
      <c r="J91" s="57" t="s">
        <v>101</v>
      </c>
      <c r="K91" s="58">
        <v>9.3681183759862049E-2</v>
      </c>
      <c r="L91" s="99" t="str">
        <f t="shared" si="2"/>
        <v/>
      </c>
      <c r="M91" s="59"/>
      <c r="N91" s="60"/>
      <c r="O91" s="61">
        <v>0</v>
      </c>
      <c r="P91" s="61">
        <v>0</v>
      </c>
      <c r="Q9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1" s="61">
        <v>0</v>
      </c>
      <c r="S91" s="61">
        <v>0</v>
      </c>
      <c r="T9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1" s="61">
        <v>0</v>
      </c>
      <c r="W9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1" s="183"/>
      <c r="Y91" s="184"/>
      <c r="Z91" s="37" cm="1">
        <f t="array" ref="Z91">IF(OR(ISERROR(B91:V91)),1,0)</f>
        <v>0</v>
      </c>
      <c r="AA91" s="37">
        <f t="shared" si="3"/>
        <v>0</v>
      </c>
    </row>
    <row r="92" spans="2:27" ht="29" thickBot="1" x14ac:dyDescent="0.2">
      <c r="B92" s="51" t="s">
        <v>37</v>
      </c>
      <c r="C92" s="52">
        <v>71</v>
      </c>
      <c r="D92" s="53" t="s">
        <v>217</v>
      </c>
      <c r="E92" s="54" t="s">
        <v>100</v>
      </c>
      <c r="F92" s="55">
        <v>0.25</v>
      </c>
      <c r="G92" s="98"/>
      <c r="H92" s="56" t="s">
        <v>101</v>
      </c>
      <c r="I92" s="57">
        <f>SupplyChainTier1[[#This Row],[Amount spent by product category (£)]]</f>
        <v>0</v>
      </c>
      <c r="J92" s="57" t="s">
        <v>101</v>
      </c>
      <c r="K92" s="58">
        <v>0.1560575201743172</v>
      </c>
      <c r="L92" s="99" t="str">
        <f t="shared" si="2"/>
        <v/>
      </c>
      <c r="M92" s="59"/>
      <c r="N92" s="60"/>
      <c r="O92" s="61">
        <v>0</v>
      </c>
      <c r="P92" s="61">
        <v>0</v>
      </c>
      <c r="Q9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2" s="61">
        <v>0</v>
      </c>
      <c r="S92" s="61">
        <v>0</v>
      </c>
      <c r="T9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2" s="61">
        <v>0</v>
      </c>
      <c r="W9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2" s="183"/>
      <c r="Y92" s="184"/>
      <c r="Z92" s="37" cm="1">
        <f t="array" ref="Z92">IF(OR(ISERROR(B92:V92)),1,0)</f>
        <v>0</v>
      </c>
      <c r="AA92" s="37">
        <f t="shared" si="3"/>
        <v>0</v>
      </c>
    </row>
    <row r="93" spans="2:27" ht="29" thickBot="1" x14ac:dyDescent="0.2">
      <c r="B93" s="51" t="s">
        <v>37</v>
      </c>
      <c r="C93" s="52">
        <v>72</v>
      </c>
      <c r="D93" s="53" t="s">
        <v>218</v>
      </c>
      <c r="E93" s="54" t="s">
        <v>100</v>
      </c>
      <c r="F93" s="55">
        <v>0.25</v>
      </c>
      <c r="G93" s="98"/>
      <c r="H93" s="56" t="s">
        <v>101</v>
      </c>
      <c r="I93" s="57">
        <f>SupplyChainTier1[[#This Row],[Amount spent by product category (£)]]</f>
        <v>0</v>
      </c>
      <c r="J93" s="57" t="s">
        <v>101</v>
      </c>
      <c r="K93" s="58">
        <v>0.18562764998368861</v>
      </c>
      <c r="L93" s="99" t="str">
        <f t="shared" si="2"/>
        <v/>
      </c>
      <c r="M93" s="59"/>
      <c r="N93" s="60"/>
      <c r="O93" s="61">
        <v>0</v>
      </c>
      <c r="P93" s="61">
        <v>0</v>
      </c>
      <c r="Q9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3" s="61">
        <v>0</v>
      </c>
      <c r="S93" s="61">
        <v>0</v>
      </c>
      <c r="T9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3" s="61">
        <v>0</v>
      </c>
      <c r="W9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3" s="183"/>
      <c r="Y93" s="184"/>
      <c r="Z93" s="37" cm="1">
        <f t="array" ref="Z93">IF(OR(ISERROR(B93:V93)),1,0)</f>
        <v>0</v>
      </c>
      <c r="AA93" s="37">
        <f t="shared" si="3"/>
        <v>0</v>
      </c>
    </row>
    <row r="94" spans="2:27" ht="29" thickBot="1" x14ac:dyDescent="0.2">
      <c r="B94" s="51" t="s">
        <v>37</v>
      </c>
      <c r="C94" s="52">
        <v>73</v>
      </c>
      <c r="D94" s="53" t="s">
        <v>219</v>
      </c>
      <c r="E94" s="54" t="s">
        <v>100</v>
      </c>
      <c r="F94" s="55">
        <v>0.25</v>
      </c>
      <c r="G94" s="98"/>
      <c r="H94" s="56" t="s">
        <v>101</v>
      </c>
      <c r="I94" s="57">
        <f>SupplyChainTier1[[#This Row],[Amount spent by product category (£)]]</f>
        <v>0</v>
      </c>
      <c r="J94" s="57" t="s">
        <v>101</v>
      </c>
      <c r="K94" s="58">
        <v>0.1101924211553026</v>
      </c>
      <c r="L94" s="99" t="str">
        <f t="shared" si="2"/>
        <v/>
      </c>
      <c r="M94" s="59"/>
      <c r="N94" s="60"/>
      <c r="O94" s="61">
        <v>0</v>
      </c>
      <c r="P94" s="61">
        <v>0</v>
      </c>
      <c r="Q9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4" s="61">
        <v>0</v>
      </c>
      <c r="S94" s="61">
        <v>0</v>
      </c>
      <c r="T9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4" s="61">
        <v>0</v>
      </c>
      <c r="W9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4" s="183"/>
      <c r="Y94" s="184"/>
      <c r="Z94" s="37" cm="1">
        <f t="array" ref="Z94">IF(OR(ISERROR(B94:V94)),1,0)</f>
        <v>0</v>
      </c>
      <c r="AA94" s="37">
        <f t="shared" si="3"/>
        <v>0</v>
      </c>
    </row>
    <row r="95" spans="2:27" ht="29" thickBot="1" x14ac:dyDescent="0.2">
      <c r="B95" s="51" t="s">
        <v>37</v>
      </c>
      <c r="C95" s="52">
        <v>74</v>
      </c>
      <c r="D95" s="53" t="s">
        <v>220</v>
      </c>
      <c r="E95" s="54" t="s">
        <v>100</v>
      </c>
      <c r="F95" s="55">
        <v>0.25</v>
      </c>
      <c r="G95" s="98"/>
      <c r="H95" s="56" t="s">
        <v>101</v>
      </c>
      <c r="I95" s="57">
        <f>SupplyChainTier1[[#This Row],[Amount spent by product category (£)]]</f>
        <v>0</v>
      </c>
      <c r="J95" s="57" t="s">
        <v>101</v>
      </c>
      <c r="K95" s="58">
        <v>0.19142587698446711</v>
      </c>
      <c r="L95" s="99" t="str">
        <f t="shared" si="2"/>
        <v/>
      </c>
      <c r="M95" s="59"/>
      <c r="N95" s="60"/>
      <c r="O95" s="61">
        <v>0</v>
      </c>
      <c r="P95" s="61">
        <v>0</v>
      </c>
      <c r="Q9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5" s="61">
        <v>0</v>
      </c>
      <c r="S95" s="61">
        <v>0</v>
      </c>
      <c r="T9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5" s="61">
        <v>0</v>
      </c>
      <c r="W9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5" s="183"/>
      <c r="Y95" s="184"/>
      <c r="Z95" s="37" cm="1">
        <f t="array" ref="Z95">IF(OR(ISERROR(B95:V95)),1,0)</f>
        <v>0</v>
      </c>
      <c r="AA95" s="37">
        <f t="shared" si="3"/>
        <v>0</v>
      </c>
    </row>
    <row r="96" spans="2:27" ht="29" thickBot="1" x14ac:dyDescent="0.2">
      <c r="B96" s="51" t="s">
        <v>37</v>
      </c>
      <c r="C96" s="52">
        <v>75</v>
      </c>
      <c r="D96" s="53" t="s">
        <v>221</v>
      </c>
      <c r="E96" s="54" t="s">
        <v>100</v>
      </c>
      <c r="F96" s="55">
        <v>0.25</v>
      </c>
      <c r="G96" s="94"/>
      <c r="H96" s="56" t="s">
        <v>101</v>
      </c>
      <c r="I96" s="57">
        <f>SupplyChainTier1[[#This Row],[Amount spent by product category (£)]]</f>
        <v>0</v>
      </c>
      <c r="J96" s="57" t="s">
        <v>101</v>
      </c>
      <c r="K96" s="58">
        <v>8.692953516743758E-2</v>
      </c>
      <c r="L96" s="99" t="str">
        <f t="shared" si="2"/>
        <v/>
      </c>
      <c r="M96" s="59"/>
      <c r="N96" s="60"/>
      <c r="O96" s="61">
        <v>0</v>
      </c>
      <c r="P96" s="61">
        <v>0</v>
      </c>
      <c r="Q9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6" s="61">
        <v>0</v>
      </c>
      <c r="S96" s="61">
        <v>0</v>
      </c>
      <c r="T9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6" s="61">
        <v>0</v>
      </c>
      <c r="W9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6" s="183"/>
      <c r="Y96" s="184"/>
      <c r="Z96" s="37" cm="1">
        <f t="array" ref="Z96">IF(OR(ISERROR(B96:V96)),1,0)</f>
        <v>0</v>
      </c>
      <c r="AA96" s="37">
        <f t="shared" si="3"/>
        <v>0</v>
      </c>
    </row>
    <row r="97" spans="2:27" ht="29" thickBot="1" x14ac:dyDescent="0.2">
      <c r="B97" s="51" t="s">
        <v>38</v>
      </c>
      <c r="C97" s="52">
        <v>77</v>
      </c>
      <c r="D97" s="53" t="s">
        <v>222</v>
      </c>
      <c r="E97" s="54" t="s">
        <v>100</v>
      </c>
      <c r="F97" s="55">
        <v>0.25</v>
      </c>
      <c r="G97" s="94"/>
      <c r="H97" s="56" t="s">
        <v>101</v>
      </c>
      <c r="I97" s="57">
        <f>SupplyChainTier1[[#This Row],[Amount spent by product category (£)]]</f>
        <v>0</v>
      </c>
      <c r="J97" s="57" t="s">
        <v>101</v>
      </c>
      <c r="K97" s="58">
        <v>0.13477794599811871</v>
      </c>
      <c r="L97" s="99" t="str">
        <f t="shared" si="2"/>
        <v/>
      </c>
      <c r="M97" s="59"/>
      <c r="N97" s="60"/>
      <c r="O97" s="61">
        <v>0</v>
      </c>
      <c r="P97" s="61">
        <v>0</v>
      </c>
      <c r="Q9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7" s="61">
        <v>0</v>
      </c>
      <c r="S97" s="61">
        <v>0</v>
      </c>
      <c r="T9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7" s="61">
        <v>0</v>
      </c>
      <c r="W9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7" s="183"/>
      <c r="Y97" s="184"/>
      <c r="Z97" s="37" cm="1">
        <f t="array" ref="Z97">IF(OR(ISERROR(B97:V97)),1,0)</f>
        <v>0</v>
      </c>
      <c r="AA97" s="37">
        <f t="shared" si="3"/>
        <v>0</v>
      </c>
    </row>
    <row r="98" spans="2:27" ht="29" thickBot="1" x14ac:dyDescent="0.2">
      <c r="B98" s="51" t="s">
        <v>38</v>
      </c>
      <c r="C98" s="52">
        <v>78</v>
      </c>
      <c r="D98" s="53" t="s">
        <v>223</v>
      </c>
      <c r="E98" s="54" t="s">
        <v>100</v>
      </c>
      <c r="F98" s="55">
        <v>0.25</v>
      </c>
      <c r="G98" s="94"/>
      <c r="H98" s="56" t="s">
        <v>101</v>
      </c>
      <c r="I98" s="57">
        <f>SupplyChainTier1[[#This Row],[Amount spent by product category (£)]]</f>
        <v>0</v>
      </c>
      <c r="J98" s="57" t="s">
        <v>101</v>
      </c>
      <c r="K98" s="58">
        <v>0.1176282196328419</v>
      </c>
      <c r="L98" s="99" t="str">
        <f t="shared" si="2"/>
        <v/>
      </c>
      <c r="M98" s="59"/>
      <c r="N98" s="60"/>
      <c r="O98" s="61">
        <v>0</v>
      </c>
      <c r="P98" s="61">
        <v>0</v>
      </c>
      <c r="Q9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8" s="61">
        <v>0</v>
      </c>
      <c r="S98" s="61">
        <v>0</v>
      </c>
      <c r="T9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8" s="61">
        <v>0</v>
      </c>
      <c r="W9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8" s="183"/>
      <c r="Y98" s="184"/>
      <c r="Z98" s="37" cm="1">
        <f t="array" ref="Z98">IF(OR(ISERROR(B98:V98)),1,0)</f>
        <v>0</v>
      </c>
      <c r="AA98" s="37">
        <f t="shared" si="3"/>
        <v>0</v>
      </c>
    </row>
    <row r="99" spans="2:27" ht="29" thickBot="1" x14ac:dyDescent="0.2">
      <c r="B99" s="51" t="s">
        <v>38</v>
      </c>
      <c r="C99" s="52">
        <v>79</v>
      </c>
      <c r="D99" s="53" t="s">
        <v>224</v>
      </c>
      <c r="E99" s="54" t="s">
        <v>100</v>
      </c>
      <c r="F99" s="55">
        <v>0.25</v>
      </c>
      <c r="G99" s="94"/>
      <c r="H99" s="56" t="s">
        <v>101</v>
      </c>
      <c r="I99" s="57">
        <f>SupplyChainTier1[[#This Row],[Amount spent by product category (£)]]</f>
        <v>0</v>
      </c>
      <c r="J99" s="57" t="s">
        <v>101</v>
      </c>
      <c r="K99" s="58">
        <v>0.14046399701908621</v>
      </c>
      <c r="L99" s="99" t="str">
        <f t="shared" si="2"/>
        <v/>
      </c>
      <c r="M99" s="59"/>
      <c r="N99" s="60"/>
      <c r="O99" s="61">
        <v>0</v>
      </c>
      <c r="P99" s="61">
        <v>0</v>
      </c>
      <c r="Q9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99" s="61">
        <v>0</v>
      </c>
      <c r="S99" s="61">
        <v>0</v>
      </c>
      <c r="T9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9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99" s="61">
        <v>0</v>
      </c>
      <c r="W9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99" s="183"/>
      <c r="Y99" s="184"/>
      <c r="Z99" s="37" cm="1">
        <f t="array" ref="Z99">IF(OR(ISERROR(B99:V99)),1,0)</f>
        <v>0</v>
      </c>
      <c r="AA99" s="37">
        <f t="shared" si="3"/>
        <v>0</v>
      </c>
    </row>
    <row r="100" spans="2:27" ht="29" thickBot="1" x14ac:dyDescent="0.2">
      <c r="B100" s="51" t="s">
        <v>38</v>
      </c>
      <c r="C100" s="52">
        <v>80</v>
      </c>
      <c r="D100" s="53" t="s">
        <v>225</v>
      </c>
      <c r="E100" s="54" t="s">
        <v>100</v>
      </c>
      <c r="F100" s="55">
        <v>0.25</v>
      </c>
      <c r="G100" s="94"/>
      <c r="H100" s="56" t="s">
        <v>101</v>
      </c>
      <c r="I100" s="57">
        <f>SupplyChainTier1[[#This Row],[Amount spent by product category (£)]]</f>
        <v>0</v>
      </c>
      <c r="J100" s="57" t="s">
        <v>101</v>
      </c>
      <c r="K100" s="58">
        <v>9.5408278947996958E-2</v>
      </c>
      <c r="L100" s="99" t="str">
        <f t="shared" si="2"/>
        <v/>
      </c>
      <c r="M100" s="59"/>
      <c r="N100" s="60"/>
      <c r="O100" s="61">
        <v>0</v>
      </c>
      <c r="P100" s="61">
        <v>0</v>
      </c>
      <c r="Q10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0" s="61">
        <v>0</v>
      </c>
      <c r="S100" s="61">
        <v>0</v>
      </c>
      <c r="T10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0" s="61">
        <v>0</v>
      </c>
      <c r="W10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0" s="183"/>
      <c r="Y100" s="184"/>
      <c r="Z100" s="37" cm="1">
        <f t="array" ref="Z100">IF(OR(ISERROR(B100:V100)),1,0)</f>
        <v>0</v>
      </c>
      <c r="AA100" s="37">
        <f t="shared" si="3"/>
        <v>0</v>
      </c>
    </row>
    <row r="101" spans="2:27" ht="29" thickBot="1" x14ac:dyDescent="0.2">
      <c r="B101" s="51" t="s">
        <v>38</v>
      </c>
      <c r="C101" s="52">
        <v>81</v>
      </c>
      <c r="D101" s="53" t="s">
        <v>226</v>
      </c>
      <c r="E101" s="54" t="s">
        <v>100</v>
      </c>
      <c r="F101" s="55">
        <v>0.25</v>
      </c>
      <c r="G101" s="94"/>
      <c r="H101" s="56" t="s">
        <v>101</v>
      </c>
      <c r="I101" s="57">
        <f>SupplyChainTier1[[#This Row],[Amount spent by product category (£)]]</f>
        <v>0</v>
      </c>
      <c r="J101" s="57" t="s">
        <v>101</v>
      </c>
      <c r="K101" s="58">
        <v>0.1712664478524781</v>
      </c>
      <c r="L101" s="99" t="str">
        <f t="shared" si="2"/>
        <v/>
      </c>
      <c r="M101" s="59"/>
      <c r="N101" s="60"/>
      <c r="O101" s="61">
        <v>0</v>
      </c>
      <c r="P101" s="61">
        <v>0</v>
      </c>
      <c r="Q10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1" s="61">
        <v>0</v>
      </c>
      <c r="S101" s="61">
        <v>0</v>
      </c>
      <c r="T10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1" s="61">
        <v>0</v>
      </c>
      <c r="W10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1" s="183"/>
      <c r="Y101" s="184"/>
      <c r="Z101" s="37" cm="1">
        <f t="array" ref="Z101">IF(OR(ISERROR(B101:V101)),1,0)</f>
        <v>0</v>
      </c>
      <c r="AA101" s="37">
        <f t="shared" si="3"/>
        <v>0</v>
      </c>
    </row>
    <row r="102" spans="2:27" ht="29" thickBot="1" x14ac:dyDescent="0.2">
      <c r="B102" s="51" t="s">
        <v>38</v>
      </c>
      <c r="C102" s="52">
        <v>82</v>
      </c>
      <c r="D102" s="53" t="s">
        <v>227</v>
      </c>
      <c r="E102" s="54" t="s">
        <v>100</v>
      </c>
      <c r="F102" s="55">
        <v>0.25</v>
      </c>
      <c r="G102" s="94"/>
      <c r="H102" s="56" t="s">
        <v>101</v>
      </c>
      <c r="I102" s="57">
        <f>SupplyChainTier1[[#This Row],[Amount spent by product category (£)]]</f>
        <v>0</v>
      </c>
      <c r="J102" s="57" t="s">
        <v>101</v>
      </c>
      <c r="K102" s="58">
        <v>0.1180504360352973</v>
      </c>
      <c r="L102" s="99" t="str">
        <f t="shared" si="2"/>
        <v/>
      </c>
      <c r="M102" s="59"/>
      <c r="N102" s="60"/>
      <c r="O102" s="61">
        <v>0</v>
      </c>
      <c r="P102" s="61">
        <v>0</v>
      </c>
      <c r="Q10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2" s="61">
        <v>0</v>
      </c>
      <c r="S102" s="61">
        <v>0</v>
      </c>
      <c r="T10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2" s="61">
        <v>0</v>
      </c>
      <c r="W10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2" s="183"/>
      <c r="Y102" s="184"/>
      <c r="Z102" s="37" cm="1">
        <f t="array" ref="Z102">IF(OR(ISERROR(B102:V102)),1,0)</f>
        <v>0</v>
      </c>
      <c r="AA102" s="37">
        <f t="shared" si="3"/>
        <v>0</v>
      </c>
    </row>
    <row r="103" spans="2:27" ht="29" thickBot="1" x14ac:dyDescent="0.2">
      <c r="B103" s="51" t="s">
        <v>39</v>
      </c>
      <c r="C103" s="52">
        <v>84</v>
      </c>
      <c r="D103" s="53" t="s">
        <v>228</v>
      </c>
      <c r="E103" s="54" t="s">
        <v>100</v>
      </c>
      <c r="F103" s="55">
        <v>0.25</v>
      </c>
      <c r="G103" s="94"/>
      <c r="H103" s="56" t="s">
        <v>101</v>
      </c>
      <c r="I103" s="57">
        <f>SupplyChainTier1[[#This Row],[Amount spent by product category (£)]]</f>
        <v>0</v>
      </c>
      <c r="J103" s="57" t="s">
        <v>101</v>
      </c>
      <c r="K103" s="58">
        <v>0.1703405261372164</v>
      </c>
      <c r="L103" s="99" t="str">
        <f t="shared" si="2"/>
        <v/>
      </c>
      <c r="M103" s="59"/>
      <c r="N103" s="60"/>
      <c r="O103" s="61">
        <v>0</v>
      </c>
      <c r="P103" s="61">
        <v>0</v>
      </c>
      <c r="Q10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3" s="61">
        <v>0</v>
      </c>
      <c r="S103" s="61">
        <v>0</v>
      </c>
      <c r="T10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3" s="61">
        <v>0</v>
      </c>
      <c r="W10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3" s="183"/>
      <c r="Y103" s="184"/>
      <c r="Z103" s="37" cm="1">
        <f t="array" ref="Z103">IF(OR(ISERROR(B103:V103)),1,0)</f>
        <v>0</v>
      </c>
      <c r="AA103" s="37">
        <f t="shared" si="3"/>
        <v>0</v>
      </c>
    </row>
    <row r="104" spans="2:27" ht="15" thickBot="1" x14ac:dyDescent="0.2">
      <c r="B104" s="51" t="s">
        <v>40</v>
      </c>
      <c r="C104" s="52">
        <v>85</v>
      </c>
      <c r="D104" s="53" t="s">
        <v>229</v>
      </c>
      <c r="E104" s="54" t="s">
        <v>100</v>
      </c>
      <c r="F104" s="55">
        <v>0.25</v>
      </c>
      <c r="G104" s="94"/>
      <c r="H104" s="56" t="s">
        <v>101</v>
      </c>
      <c r="I104" s="57">
        <f>SupplyChainTier1[[#This Row],[Amount spent by product category (£)]]</f>
        <v>0</v>
      </c>
      <c r="J104" s="57" t="s">
        <v>101</v>
      </c>
      <c r="K104" s="58">
        <v>0.10257966678326461</v>
      </c>
      <c r="L104" s="99" t="str">
        <f t="shared" si="2"/>
        <v/>
      </c>
      <c r="M104" s="59"/>
      <c r="N104" s="60"/>
      <c r="O104" s="61">
        <v>0</v>
      </c>
      <c r="P104" s="61">
        <v>0</v>
      </c>
      <c r="Q10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4" s="61">
        <v>0</v>
      </c>
      <c r="S104" s="61">
        <v>0</v>
      </c>
      <c r="T10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4" s="61">
        <v>0</v>
      </c>
      <c r="W10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4" s="183"/>
      <c r="Y104" s="184"/>
      <c r="Z104" s="37" cm="1">
        <f t="array" ref="Z104">IF(OR(ISERROR(B104:V104)),1,0)</f>
        <v>0</v>
      </c>
      <c r="AA104" s="37">
        <f t="shared" si="3"/>
        <v>0</v>
      </c>
    </row>
    <row r="105" spans="2:27" ht="29" thickBot="1" x14ac:dyDescent="0.2">
      <c r="B105" s="51" t="s">
        <v>41</v>
      </c>
      <c r="C105" s="52">
        <v>86</v>
      </c>
      <c r="D105" s="53" t="s">
        <v>230</v>
      </c>
      <c r="E105" s="54" t="s">
        <v>100</v>
      </c>
      <c r="F105" s="55">
        <v>0.25</v>
      </c>
      <c r="G105" s="94"/>
      <c r="H105" s="56" t="s">
        <v>101</v>
      </c>
      <c r="I105" s="57">
        <f>SupplyChainTier1[[#This Row],[Amount spent by product category (£)]]</f>
        <v>0</v>
      </c>
      <c r="J105" s="57" t="s">
        <v>101</v>
      </c>
      <c r="K105" s="58">
        <v>0.29193168620018201</v>
      </c>
      <c r="L105" s="99" t="str">
        <f t="shared" si="2"/>
        <v/>
      </c>
      <c r="M105" s="59"/>
      <c r="N105" s="60"/>
      <c r="O105" s="61">
        <v>0</v>
      </c>
      <c r="P105" s="61">
        <v>0</v>
      </c>
      <c r="Q10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5" s="61">
        <v>0</v>
      </c>
      <c r="S105" s="61">
        <v>0</v>
      </c>
      <c r="T10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5" s="61">
        <v>0</v>
      </c>
      <c r="W10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5" s="183"/>
      <c r="Y105" s="184"/>
      <c r="Z105" s="37" cm="1">
        <f t="array" ref="Z105">IF(OR(ISERROR(B105:V105)),1,0)</f>
        <v>0</v>
      </c>
      <c r="AA105" s="37">
        <f t="shared" si="3"/>
        <v>0</v>
      </c>
    </row>
    <row r="106" spans="2:27" ht="29" thickBot="1" x14ac:dyDescent="0.2">
      <c r="B106" s="51" t="s">
        <v>41</v>
      </c>
      <c r="C106" s="52">
        <v>87</v>
      </c>
      <c r="D106" s="53" t="s">
        <v>231</v>
      </c>
      <c r="E106" s="54" t="s">
        <v>100</v>
      </c>
      <c r="F106" s="55">
        <v>0.25</v>
      </c>
      <c r="G106" s="94"/>
      <c r="H106" s="56" t="s">
        <v>101</v>
      </c>
      <c r="I106" s="57">
        <f>SupplyChainTier1[[#This Row],[Amount spent by product category (£)]]</f>
        <v>0</v>
      </c>
      <c r="J106" s="57" t="s">
        <v>101</v>
      </c>
      <c r="K106" s="58">
        <v>0.16514437058930551</v>
      </c>
      <c r="L106" s="99" t="str">
        <f t="shared" si="2"/>
        <v/>
      </c>
      <c r="M106" s="59"/>
      <c r="N106" s="60"/>
      <c r="O106" s="61">
        <v>0</v>
      </c>
      <c r="P106" s="61">
        <v>0</v>
      </c>
      <c r="Q106"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6" s="61">
        <v>0</v>
      </c>
      <c r="S106" s="61">
        <v>0</v>
      </c>
      <c r="T10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6"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6" s="61">
        <v>0</v>
      </c>
      <c r="W106"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6" s="183"/>
      <c r="Y106" s="184"/>
      <c r="Z106" s="37" cm="1">
        <f t="array" ref="Z106">IF(OR(ISERROR(B106:V106)),1,0)</f>
        <v>0</v>
      </c>
      <c r="AA106" s="37">
        <f t="shared" si="3"/>
        <v>0</v>
      </c>
    </row>
    <row r="107" spans="2:27" ht="29" thickBot="1" x14ac:dyDescent="0.2">
      <c r="B107" s="51" t="s">
        <v>41</v>
      </c>
      <c r="C107" s="52">
        <v>88</v>
      </c>
      <c r="D107" s="53" t="s">
        <v>232</v>
      </c>
      <c r="E107" s="54" t="s">
        <v>100</v>
      </c>
      <c r="F107" s="55">
        <v>0.25</v>
      </c>
      <c r="G107" s="94"/>
      <c r="H107" s="56" t="s">
        <v>101</v>
      </c>
      <c r="I107" s="57">
        <f>SupplyChainTier1[[#This Row],[Amount spent by product category (£)]]</f>
        <v>0</v>
      </c>
      <c r="J107" s="57" t="s">
        <v>101</v>
      </c>
      <c r="K107" s="58">
        <v>0.12926092802643949</v>
      </c>
      <c r="L107" s="99" t="str">
        <f t="shared" si="2"/>
        <v/>
      </c>
      <c r="M107" s="59"/>
      <c r="N107" s="60"/>
      <c r="O107" s="61">
        <v>0</v>
      </c>
      <c r="P107" s="61">
        <v>0</v>
      </c>
      <c r="Q107"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7" s="61">
        <v>0</v>
      </c>
      <c r="S107" s="61">
        <v>0</v>
      </c>
      <c r="T10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7"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7" s="61">
        <v>0</v>
      </c>
      <c r="W107"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7" s="183"/>
      <c r="Y107" s="184"/>
      <c r="Z107" s="37" cm="1">
        <f t="array" ref="Z107">IF(OR(ISERROR(B107:V107)),1,0)</f>
        <v>0</v>
      </c>
      <c r="AA107" s="37">
        <f t="shared" si="3"/>
        <v>0</v>
      </c>
    </row>
    <row r="108" spans="2:27" ht="15" thickBot="1" x14ac:dyDescent="0.2">
      <c r="B108" s="51" t="s">
        <v>42</v>
      </c>
      <c r="C108" s="52">
        <v>90</v>
      </c>
      <c r="D108" s="53" t="s">
        <v>233</v>
      </c>
      <c r="E108" s="54" t="s">
        <v>100</v>
      </c>
      <c r="F108" s="55">
        <v>0.25</v>
      </c>
      <c r="G108" s="94"/>
      <c r="H108" s="56" t="s">
        <v>101</v>
      </c>
      <c r="I108" s="57">
        <f>SupplyChainTier1[[#This Row],[Amount spent by product category (£)]]</f>
        <v>0</v>
      </c>
      <c r="J108" s="57" t="s">
        <v>101</v>
      </c>
      <c r="K108" s="58">
        <v>0.2018836157509922</v>
      </c>
      <c r="L108" s="99" t="str">
        <f t="shared" si="2"/>
        <v/>
      </c>
      <c r="M108" s="59"/>
      <c r="N108" s="60"/>
      <c r="O108" s="61">
        <v>0</v>
      </c>
      <c r="P108" s="61">
        <v>0</v>
      </c>
      <c r="Q108"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8" s="61">
        <v>0</v>
      </c>
      <c r="S108" s="61">
        <v>0</v>
      </c>
      <c r="T10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8"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8" s="61">
        <v>0</v>
      </c>
      <c r="W108"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8" s="183"/>
      <c r="Y108" s="184"/>
      <c r="Z108" s="37" cm="1">
        <f t="array" ref="Z108">IF(OR(ISERROR(B108:V108)),1,0)</f>
        <v>0</v>
      </c>
      <c r="AA108" s="37">
        <f t="shared" si="3"/>
        <v>0</v>
      </c>
    </row>
    <row r="109" spans="2:27" ht="29" thickBot="1" x14ac:dyDescent="0.2">
      <c r="B109" s="51" t="s">
        <v>42</v>
      </c>
      <c r="C109" s="52">
        <v>91</v>
      </c>
      <c r="D109" s="53" t="s">
        <v>234</v>
      </c>
      <c r="E109" s="54" t="s">
        <v>100</v>
      </c>
      <c r="F109" s="55">
        <v>0.25</v>
      </c>
      <c r="G109" s="94"/>
      <c r="H109" s="56"/>
      <c r="I109" s="57"/>
      <c r="J109" s="57"/>
      <c r="K109" s="58"/>
      <c r="L109" s="99"/>
      <c r="M109" s="59"/>
      <c r="N109" s="60"/>
      <c r="O109" s="61">
        <v>0</v>
      </c>
      <c r="P109" s="61">
        <v>0</v>
      </c>
      <c r="Q109"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09" s="61">
        <v>0</v>
      </c>
      <c r="S109" s="61">
        <v>0</v>
      </c>
      <c r="T10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09"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09" s="61">
        <v>0</v>
      </c>
      <c r="W109"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09" s="183"/>
      <c r="Y109" s="184"/>
      <c r="Z109" s="37" cm="1">
        <f t="array" ref="Z109">IF(OR(ISERROR(B109:V109)),1,0)</f>
        <v>0</v>
      </c>
      <c r="AA109" s="37">
        <f t="shared" si="3"/>
        <v>0</v>
      </c>
    </row>
    <row r="110" spans="2:27" ht="15" thickBot="1" x14ac:dyDescent="0.2">
      <c r="B110" s="51" t="s">
        <v>42</v>
      </c>
      <c r="C110" s="52">
        <v>92</v>
      </c>
      <c r="D110" s="53" t="s">
        <v>235</v>
      </c>
      <c r="E110" s="54" t="s">
        <v>100</v>
      </c>
      <c r="F110" s="55">
        <v>0.25</v>
      </c>
      <c r="G110" s="94"/>
      <c r="H110" s="56"/>
      <c r="I110" s="57"/>
      <c r="J110" s="57"/>
      <c r="K110" s="58"/>
      <c r="L110" s="99"/>
      <c r="M110" s="59"/>
      <c r="N110" s="60"/>
      <c r="O110" s="61">
        <v>0</v>
      </c>
      <c r="P110" s="61">
        <v>0</v>
      </c>
      <c r="Q110"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10" s="61">
        <v>0</v>
      </c>
      <c r="S110" s="61">
        <v>0</v>
      </c>
      <c r="T11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10"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10" s="61">
        <v>0</v>
      </c>
      <c r="W110"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10" s="183"/>
      <c r="Y110" s="184"/>
      <c r="Z110" s="37" cm="1">
        <f t="array" ref="Z110">IF(OR(ISERROR(B110:V110)),1,0)</f>
        <v>0</v>
      </c>
      <c r="AA110" s="37">
        <f t="shared" si="3"/>
        <v>0</v>
      </c>
    </row>
    <row r="111" spans="2:27" ht="29" thickBot="1" x14ac:dyDescent="0.2">
      <c r="B111" s="51" t="s">
        <v>42</v>
      </c>
      <c r="C111" s="52">
        <v>93</v>
      </c>
      <c r="D111" s="53" t="s">
        <v>236</v>
      </c>
      <c r="E111" s="54" t="s">
        <v>100</v>
      </c>
      <c r="F111" s="55">
        <v>0.25</v>
      </c>
      <c r="G111" s="94"/>
      <c r="H111" s="56"/>
      <c r="I111" s="57"/>
      <c r="J111" s="57"/>
      <c r="K111" s="58"/>
      <c r="L111" s="99"/>
      <c r="M111" s="59"/>
      <c r="N111" s="60"/>
      <c r="O111" s="61">
        <v>0</v>
      </c>
      <c r="P111" s="61">
        <v>0</v>
      </c>
      <c r="Q111"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11" s="61">
        <v>0</v>
      </c>
      <c r="S111" s="61">
        <v>0</v>
      </c>
      <c r="T11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11"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11" s="61">
        <v>0</v>
      </c>
      <c r="W111"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11" s="183"/>
      <c r="Y111" s="184"/>
      <c r="Z111" s="37" cm="1">
        <f t="array" ref="Z111">IF(OR(ISERROR(B111:V111)),1,0)</f>
        <v>0</v>
      </c>
      <c r="AA111" s="37">
        <f t="shared" si="3"/>
        <v>0</v>
      </c>
    </row>
    <row r="112" spans="2:27" ht="15" thickBot="1" x14ac:dyDescent="0.2">
      <c r="B112" s="51" t="s">
        <v>43</v>
      </c>
      <c r="C112" s="52">
        <v>94</v>
      </c>
      <c r="D112" s="53" t="s">
        <v>237</v>
      </c>
      <c r="E112" s="54" t="s">
        <v>100</v>
      </c>
      <c r="F112" s="55">
        <v>0.25</v>
      </c>
      <c r="G112" s="94"/>
      <c r="H112" s="56"/>
      <c r="I112" s="57"/>
      <c r="J112" s="57"/>
      <c r="K112" s="58"/>
      <c r="L112" s="99"/>
      <c r="M112" s="59"/>
      <c r="N112" s="60"/>
      <c r="O112" s="61">
        <v>0</v>
      </c>
      <c r="P112" s="61">
        <v>0</v>
      </c>
      <c r="Q112"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12" s="61">
        <v>0</v>
      </c>
      <c r="S112" s="61">
        <v>0</v>
      </c>
      <c r="T11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12"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12" s="61">
        <v>0</v>
      </c>
      <c r="W112"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12" s="183"/>
      <c r="Y112" s="184"/>
      <c r="Z112" s="37" cm="1">
        <f t="array" ref="Z112">IF(OR(ISERROR(B112:V112)),1,0)</f>
        <v>0</v>
      </c>
      <c r="AA112" s="37">
        <f t="shared" si="3"/>
        <v>0</v>
      </c>
    </row>
    <row r="113" spans="1:27" ht="29" thickBot="1" x14ac:dyDescent="0.2">
      <c r="B113" s="51" t="s">
        <v>43</v>
      </c>
      <c r="C113" s="52">
        <v>95</v>
      </c>
      <c r="D113" s="53" t="s">
        <v>238</v>
      </c>
      <c r="E113" s="54" t="s">
        <v>100</v>
      </c>
      <c r="F113" s="55">
        <v>0.25</v>
      </c>
      <c r="G113" s="94"/>
      <c r="H113" s="56"/>
      <c r="I113" s="57"/>
      <c r="J113" s="57"/>
      <c r="K113" s="58"/>
      <c r="L113" s="99"/>
      <c r="M113" s="59"/>
      <c r="N113" s="60"/>
      <c r="O113" s="61">
        <v>0</v>
      </c>
      <c r="P113" s="61">
        <v>0</v>
      </c>
      <c r="Q113"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13" s="61">
        <v>0</v>
      </c>
      <c r="S113" s="61">
        <v>0</v>
      </c>
      <c r="T11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13"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13" s="61">
        <v>0</v>
      </c>
      <c r="W113"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13" s="183"/>
      <c r="Y113" s="184"/>
      <c r="Z113" s="37" cm="1">
        <f t="array" ref="Z113">IF(OR(ISERROR(B113:V113)),1,0)</f>
        <v>0</v>
      </c>
      <c r="AA113" s="37">
        <f t="shared" si="3"/>
        <v>0</v>
      </c>
    </row>
    <row r="114" spans="1:27" ht="15" thickBot="1" x14ac:dyDescent="0.2">
      <c r="B114" s="51" t="s">
        <v>43</v>
      </c>
      <c r="C114" s="52">
        <v>96</v>
      </c>
      <c r="D114" s="53" t="s">
        <v>239</v>
      </c>
      <c r="E114" s="54" t="s">
        <v>100</v>
      </c>
      <c r="F114" s="55">
        <v>0.25</v>
      </c>
      <c r="G114" s="94"/>
      <c r="H114" s="56"/>
      <c r="I114" s="57"/>
      <c r="J114" s="57"/>
      <c r="K114" s="58"/>
      <c r="L114" s="99"/>
      <c r="M114" s="59"/>
      <c r="N114" s="60"/>
      <c r="O114" s="61">
        <v>0</v>
      </c>
      <c r="P114" s="61">
        <v>0</v>
      </c>
      <c r="Q114"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14" s="61">
        <v>0</v>
      </c>
      <c r="S114" s="61">
        <v>0</v>
      </c>
      <c r="T11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14"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14" s="61">
        <v>0</v>
      </c>
      <c r="W114"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14" s="183"/>
      <c r="Y114" s="184"/>
      <c r="Z114" s="37" cm="1">
        <f t="array" ref="Z114">IF(OR(ISERROR(B114:V114)),1,0)</f>
        <v>0</v>
      </c>
      <c r="AA114" s="37">
        <f t="shared" si="3"/>
        <v>0</v>
      </c>
    </row>
    <row r="115" spans="1:27" ht="57" thickBot="1" x14ac:dyDescent="0.2">
      <c r="B115" s="51" t="s">
        <v>44</v>
      </c>
      <c r="C115" s="52">
        <v>97</v>
      </c>
      <c r="D115" s="53" t="s">
        <v>240</v>
      </c>
      <c r="E115" s="54" t="s">
        <v>100</v>
      </c>
      <c r="F115" s="55">
        <v>0.25</v>
      </c>
      <c r="G115" s="94"/>
      <c r="H115" s="56" t="s">
        <v>101</v>
      </c>
      <c r="I115" s="57">
        <f>SupplyChainTier1[[#This Row],[Amount spent by product category (£)]]</f>
        <v>0</v>
      </c>
      <c r="J115" s="57" t="s">
        <v>101</v>
      </c>
      <c r="K115" s="58">
        <v>8.8811726947321118E-3</v>
      </c>
      <c r="L115" s="99"/>
      <c r="M115" s="59"/>
      <c r="N115" s="60"/>
      <c r="O115" s="61">
        <v>0</v>
      </c>
      <c r="P115" s="61">
        <v>0</v>
      </c>
      <c r="Q115" s="61">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15" s="61">
        <v>0</v>
      </c>
      <c r="S115" s="61">
        <v>0</v>
      </c>
      <c r="T11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15" s="61">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15" s="61">
        <v>0</v>
      </c>
      <c r="W115" s="18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X115" s="183"/>
      <c r="Y115" s="184"/>
      <c r="Z115" s="37" cm="1">
        <f t="array" ref="Z115">IF(OR(ISERROR(B115:V115)),1,0)</f>
        <v>0</v>
      </c>
      <c r="AA115" s="37">
        <f t="shared" si="3"/>
        <v>0</v>
      </c>
    </row>
    <row r="116" spans="1:27" s="100" customFormat="1" x14ac:dyDescent="0.15">
      <c r="B116" s="101"/>
      <c r="C116" s="102"/>
      <c r="D116" s="103" t="s">
        <v>16</v>
      </c>
      <c r="E116" s="104"/>
      <c r="F116" s="105"/>
      <c r="G116" s="106">
        <f>SUM(G6:G115)</f>
        <v>0</v>
      </c>
      <c r="H116" s="107"/>
      <c r="I116" s="108">
        <f>SupplyChainTier1[[#This Row],[Amount spent by product category (£)]]</f>
        <v>0</v>
      </c>
      <c r="J116" s="109"/>
      <c r="K116" s="110"/>
      <c r="L116" s="111">
        <f>SUM(L6:L115)</f>
        <v>0</v>
      </c>
      <c r="M116" s="112"/>
      <c r="N116" s="113"/>
      <c r="O116" s="114"/>
      <c r="P116" s="114"/>
      <c r="Q116" s="115">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R116" s="116"/>
      <c r="S116" s="116"/>
      <c r="T116" s="116">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SupplychainTier2[High])</f>
        <v>0</v>
      </c>
      <c r="U116" s="116">
        <f>(SupplyChainTier1[[#This Row],[Amount spent by product category (£)]]-SUMIF(SupplychainTier2[Product category], SupplyChainTier1[[#This Row],[Product category]], SupplychainTier2[Spend for which Tier 2 method accounts]))*SupplyChainTier1[[#This Row],[Emission factor (kgCO2e per £ spent)]]*(1-SupplyChainTier1[[#This Row],[RSD]])+SUMIF(SupplychainTier2[Product category], SupplyChainTier1[[#This Row],[Product category]], SupplychainTier2[Low])</f>
        <v>0</v>
      </c>
      <c r="V116" s="116"/>
      <c r="W116" s="117"/>
      <c r="X116" s="117"/>
      <c r="Y116" s="117"/>
    </row>
    <row r="117" spans="1:27" ht="6.75" customHeight="1" x14ac:dyDescent="0.15">
      <c r="B117" s="69"/>
      <c r="C117" s="69"/>
      <c r="D117" s="69"/>
      <c r="E117" s="69"/>
      <c r="F117" s="69"/>
      <c r="G117" s="69"/>
      <c r="H117" s="69"/>
      <c r="I117" s="69"/>
      <c r="J117" s="69"/>
      <c r="K117" s="69"/>
      <c r="L117" s="69"/>
    </row>
    <row r="118" spans="1:27" ht="30" hidden="1" customHeight="1" x14ac:dyDescent="0.15">
      <c r="B118" s="176" t="s">
        <v>251</v>
      </c>
      <c r="C118" s="177"/>
      <c r="D118" s="177"/>
      <c r="E118" s="177"/>
      <c r="F118" s="177"/>
      <c r="G118" s="177"/>
      <c r="H118" s="177"/>
      <c r="I118" s="178"/>
    </row>
    <row r="119" spans="1:27" ht="51" hidden="1" customHeight="1" x14ac:dyDescent="0.15">
      <c r="B119" s="179"/>
      <c r="C119" s="180"/>
      <c r="D119" s="180"/>
      <c r="E119" s="180"/>
      <c r="F119" s="180"/>
      <c r="G119" s="180"/>
      <c r="H119" s="180"/>
      <c r="I119" s="181"/>
    </row>
    <row r="120" spans="1:27" ht="7.75" hidden="1" customHeight="1" x14ac:dyDescent="0.15"/>
    <row r="121" spans="1:27" ht="19" hidden="1" thickBot="1" x14ac:dyDescent="0.2">
      <c r="B121" s="38" t="s">
        <v>241</v>
      </c>
      <c r="D121" s="1"/>
      <c r="E121" s="70"/>
      <c r="L121" s="71" t="str">
        <f>IF($AA$122=0,"No data entered",IF($Z$122=0,"No errors in this table","There are errors in this table see highlighted row(s)"))</f>
        <v>No data entered</v>
      </c>
      <c r="Z121" s="39" t="s">
        <v>45</v>
      </c>
      <c r="AA121" s="39" t="s">
        <v>46</v>
      </c>
    </row>
    <row r="122" spans="1:27" ht="29" hidden="1" customHeight="1" thickBot="1" x14ac:dyDescent="0.2">
      <c r="A122" s="72"/>
      <c r="B122" s="73" t="s">
        <v>90</v>
      </c>
      <c r="C122" s="74" t="s">
        <v>91</v>
      </c>
      <c r="D122" s="74" t="s">
        <v>92</v>
      </c>
      <c r="E122" s="75" t="s">
        <v>47</v>
      </c>
      <c r="F122" s="75" t="s">
        <v>48</v>
      </c>
      <c r="G122" s="76" t="s">
        <v>242</v>
      </c>
      <c r="H122" s="77" t="s">
        <v>243</v>
      </c>
      <c r="I122" s="78" t="s">
        <v>50</v>
      </c>
      <c r="J122" s="77" t="s">
        <v>51</v>
      </c>
      <c r="K122" s="77" t="s">
        <v>244</v>
      </c>
      <c r="L122" s="78" t="s">
        <v>245</v>
      </c>
      <c r="M122" s="47" t="s">
        <v>246</v>
      </c>
      <c r="N122" s="47" t="s">
        <v>52</v>
      </c>
      <c r="O122" s="48" t="s">
        <v>15</v>
      </c>
      <c r="P122" s="48" t="s">
        <v>53</v>
      </c>
      <c r="Q122" s="48" t="s">
        <v>54</v>
      </c>
      <c r="R122" s="48" t="s">
        <v>55</v>
      </c>
      <c r="S122" s="48" t="s">
        <v>56</v>
      </c>
      <c r="T122" s="48" t="s">
        <v>20</v>
      </c>
      <c r="U122" s="48" t="s">
        <v>21</v>
      </c>
      <c r="V122" s="49" t="s">
        <v>17</v>
      </c>
      <c r="Z122" s="39">
        <f>SUM(Z123:Z154)</f>
        <v>0</v>
      </c>
      <c r="AA122" s="39">
        <f>SUM(AA123:AA154)</f>
        <v>0</v>
      </c>
    </row>
    <row r="123" spans="1:27" ht="15" hidden="1" thickBot="1" x14ac:dyDescent="0.2">
      <c r="A123" s="72"/>
      <c r="B123" s="79" t="str">
        <f t="shared" ref="B123" si="4">IFERROR(VLOOKUP(D123,SICProductCodeLookup,2,FALSE), "")</f>
        <v/>
      </c>
      <c r="C123" s="80" t="str">
        <f t="shared" ref="C123" si="5">IFERROR((VLOOKUP(D123,SICProductCodeLookup,3,FALSE)), "")</f>
        <v/>
      </c>
      <c r="D123" s="81"/>
      <c r="E123" s="82" t="s">
        <v>247</v>
      </c>
      <c r="F123" s="83"/>
      <c r="G123" s="84"/>
      <c r="H123" s="56" t="s">
        <v>101</v>
      </c>
      <c r="I123" s="57">
        <f>SupplychainTier2[[#This Row],[Spend for which Tier 2 method accounts]]</f>
        <v>0</v>
      </c>
      <c r="J123" s="57" t="s">
        <v>101</v>
      </c>
      <c r="K123" s="57" t="str">
        <f>IFERROR(SupplychainTier2[[#This Row],[Calculated emissions (kgCO2e) for this spend]]/SupplychainTier2[[#This Row],[Spend for which Tier 2 method accounts]],"")</f>
        <v/>
      </c>
      <c r="L123" s="85"/>
      <c r="M123" s="59"/>
      <c r="N123" s="59"/>
      <c r="O123" s="61">
        <v>0</v>
      </c>
      <c r="P123" s="61">
        <v>0</v>
      </c>
      <c r="Q123" s="61">
        <f>SupplychainTier2[[#This Row],[Calculated emissions (kgCO2e) for this spend]]</f>
        <v>0</v>
      </c>
      <c r="R123" s="61">
        <v>0</v>
      </c>
      <c r="S123" s="61">
        <v>0</v>
      </c>
      <c r="T123" s="86" t="str">
        <f>IF(SupplychainTier2[[#This Row],[Calculated emissions (kgCO2e) for this spend]]="","",(SupplychainTier2[[#This Row],[Calculated emissions (kgCO2e) for this spend]]*(1+SupplychainTier2[[#This Row],[RSD]])))</f>
        <v/>
      </c>
      <c r="U123" s="86" t="str">
        <f>IF(SupplychainTier2[[#This Row],[Calculated emissions (kgCO2e) for this spend]]="","",(SupplychainTier2[[#This Row],[Calculated emissions (kgCO2e) for this spend]]*(1-SupplychainTier2[[#This Row],[RSD]])))</f>
        <v/>
      </c>
      <c r="V123" s="61">
        <v>0</v>
      </c>
      <c r="Z123" s="37" cm="1">
        <f t="array" ref="Z123">IF(OR(ISERROR(B123:V123)),1,0)</f>
        <v>0</v>
      </c>
      <c r="AA123" s="37">
        <f>IF(AND(G123="",L123=""),0,1)</f>
        <v>0</v>
      </c>
    </row>
    <row r="124" spans="1:27" ht="15" hidden="1" thickBot="1" x14ac:dyDescent="0.2">
      <c r="A124" s="72"/>
      <c r="B124" s="79" t="str">
        <f t="shared" ref="B124" si="6">IFERROR(VLOOKUP(D124,SICProductCodeLookup,2,FALSE), "")</f>
        <v/>
      </c>
      <c r="C124" s="80" t="str">
        <f t="shared" ref="C124" si="7">IFERROR((VLOOKUP(D124,SICProductCodeLookup,3,FALSE)), "")</f>
        <v/>
      </c>
      <c r="D124" s="81"/>
      <c r="E124" s="82" t="s">
        <v>247</v>
      </c>
      <c r="F124" s="83"/>
      <c r="G124" s="84"/>
      <c r="H124" s="56" t="s">
        <v>101</v>
      </c>
      <c r="I124" s="57">
        <f>SupplychainTier2[[#This Row],[Spend for which Tier 2 method accounts]]</f>
        <v>0</v>
      </c>
      <c r="J124" s="57" t="s">
        <v>101</v>
      </c>
      <c r="K124" s="57" t="str">
        <f>IFERROR(SupplychainTier2[[#This Row],[Calculated emissions (kgCO2e) for this spend]]/SupplychainTier2[[#This Row],[Spend for which Tier 2 method accounts]],"")</f>
        <v/>
      </c>
      <c r="L124" s="85"/>
      <c r="M124" s="59"/>
      <c r="N124" s="59"/>
      <c r="O124" s="61">
        <v>0</v>
      </c>
      <c r="P124" s="61">
        <v>0</v>
      </c>
      <c r="Q124" s="61">
        <f>SupplychainTier2[[#This Row],[Calculated emissions (kgCO2e) for this spend]]</f>
        <v>0</v>
      </c>
      <c r="R124" s="61">
        <v>0</v>
      </c>
      <c r="S124" s="61">
        <v>0</v>
      </c>
      <c r="T124" s="86" t="str">
        <f>IF(SupplychainTier2[[#This Row],[Calculated emissions (kgCO2e) for this spend]]="","",(SupplychainTier2[[#This Row],[Calculated emissions (kgCO2e) for this spend]]*(1+SupplychainTier2[[#This Row],[RSD]])))</f>
        <v/>
      </c>
      <c r="U124" s="86" t="str">
        <f>IF(SupplychainTier2[[#This Row],[Calculated emissions (kgCO2e) for this spend]]="","",(SupplychainTier2[[#This Row],[Calculated emissions (kgCO2e) for this spend]]*(1-SupplychainTier2[[#This Row],[RSD]])))</f>
        <v/>
      </c>
      <c r="V124" s="61">
        <v>0</v>
      </c>
      <c r="Z124" s="37" cm="1">
        <f t="array" ref="Z124">IF(OR(ISERROR(B124:V124)),1,0)</f>
        <v>0</v>
      </c>
      <c r="AA124" s="37">
        <f t="shared" ref="AA124:AA154" si="8">IF(AND(G124="",L124=""),0,1)</f>
        <v>0</v>
      </c>
    </row>
    <row r="125" spans="1:27" ht="15" hidden="1" thickBot="1" x14ac:dyDescent="0.2">
      <c r="A125" s="72"/>
      <c r="B125" s="79" t="str">
        <f t="shared" ref="B125" si="9">IFERROR(VLOOKUP(D125,SICProductCodeLookup,2,FALSE), "")</f>
        <v/>
      </c>
      <c r="C125" s="80" t="str">
        <f t="shared" ref="C125" si="10">IFERROR((VLOOKUP(D125,SICProductCodeLookup,3,FALSE)), "")</f>
        <v/>
      </c>
      <c r="D125" s="81"/>
      <c r="E125" s="82" t="s">
        <v>247</v>
      </c>
      <c r="F125" s="83"/>
      <c r="G125" s="87"/>
      <c r="H125" s="56" t="s">
        <v>101</v>
      </c>
      <c r="I125" s="57">
        <f>SupplychainTier2[[#This Row],[Spend for which Tier 2 method accounts]]</f>
        <v>0</v>
      </c>
      <c r="J125" s="57" t="s">
        <v>101</v>
      </c>
      <c r="K125" s="57" t="str">
        <f>IFERROR(SupplychainTier2[[#This Row],[Calculated emissions (kgCO2e) for this spend]]/SupplychainTier2[[#This Row],[Spend for which Tier 2 method accounts]],"")</f>
        <v/>
      </c>
      <c r="L125" s="85"/>
      <c r="M125" s="59"/>
      <c r="N125" s="59"/>
      <c r="O125" s="61">
        <v>0</v>
      </c>
      <c r="P125" s="61">
        <v>0</v>
      </c>
      <c r="Q125" s="61">
        <f>SupplychainTier2[[#This Row],[Calculated emissions (kgCO2e) for this spend]]</f>
        <v>0</v>
      </c>
      <c r="R125" s="61">
        <v>0</v>
      </c>
      <c r="S125" s="61">
        <v>0</v>
      </c>
      <c r="T125" s="86" t="str">
        <f>IF(SupplychainTier2[[#This Row],[Calculated emissions (kgCO2e) for this spend]]="","",(SupplychainTier2[[#This Row],[Calculated emissions (kgCO2e) for this spend]]*(1+SupplychainTier2[[#This Row],[RSD]])))</f>
        <v/>
      </c>
      <c r="U125" s="86" t="str">
        <f>IF(SupplychainTier2[[#This Row],[Calculated emissions (kgCO2e) for this spend]]="","",(SupplychainTier2[[#This Row],[Calculated emissions (kgCO2e) for this spend]]*(1-SupplychainTier2[[#This Row],[RSD]])))</f>
        <v/>
      </c>
      <c r="V125" s="61">
        <v>0</v>
      </c>
      <c r="Z125" s="37" cm="1">
        <f t="array" ref="Z125">IF(OR(ISERROR(B125:V125)),1,0)</f>
        <v>0</v>
      </c>
      <c r="AA125" s="37">
        <f t="shared" si="8"/>
        <v>0</v>
      </c>
    </row>
    <row r="126" spans="1:27" ht="15" hidden="1" thickBot="1" x14ac:dyDescent="0.2">
      <c r="A126" s="72"/>
      <c r="B126" s="79" t="str">
        <f t="shared" ref="B126" si="11">IFERROR(VLOOKUP(D126,SICProductCodeLookup,2,FALSE), "")</f>
        <v/>
      </c>
      <c r="C126" s="80" t="str">
        <f t="shared" ref="C126" si="12">IFERROR((VLOOKUP(D126,SICProductCodeLookup,3,FALSE)), "")</f>
        <v/>
      </c>
      <c r="D126" s="81"/>
      <c r="E126" s="82" t="s">
        <v>247</v>
      </c>
      <c r="F126" s="83"/>
      <c r="G126" s="87"/>
      <c r="H126" s="56" t="s">
        <v>101</v>
      </c>
      <c r="I126" s="57">
        <f>SupplychainTier2[[#This Row],[Spend for which Tier 2 method accounts]]</f>
        <v>0</v>
      </c>
      <c r="J126" s="57" t="s">
        <v>101</v>
      </c>
      <c r="K126" s="57" t="str">
        <f>IFERROR(SupplychainTier2[[#This Row],[Calculated emissions (kgCO2e) for this spend]]/SupplychainTier2[[#This Row],[Spend for which Tier 2 method accounts]],"")</f>
        <v/>
      </c>
      <c r="L126" s="85"/>
      <c r="M126" s="59"/>
      <c r="N126" s="59"/>
      <c r="O126" s="61">
        <v>0</v>
      </c>
      <c r="P126" s="61">
        <v>0</v>
      </c>
      <c r="Q126" s="61">
        <f>SupplychainTier2[[#This Row],[Calculated emissions (kgCO2e) for this spend]]</f>
        <v>0</v>
      </c>
      <c r="R126" s="61">
        <v>0</v>
      </c>
      <c r="S126" s="61">
        <v>0</v>
      </c>
      <c r="T126" s="86" t="str">
        <f>IF(SupplychainTier2[[#This Row],[Calculated emissions (kgCO2e) for this spend]]="","",(SupplychainTier2[[#This Row],[Calculated emissions (kgCO2e) for this spend]]*(1+SupplychainTier2[[#This Row],[RSD]])))</f>
        <v/>
      </c>
      <c r="U126" s="86" t="str">
        <f>IF(SupplychainTier2[[#This Row],[Calculated emissions (kgCO2e) for this spend]]="","",(SupplychainTier2[[#This Row],[Calculated emissions (kgCO2e) for this spend]]*(1-SupplychainTier2[[#This Row],[RSD]])))</f>
        <v/>
      </c>
      <c r="V126" s="61">
        <v>0</v>
      </c>
      <c r="Z126" s="37" cm="1">
        <f t="array" ref="Z126">IF(OR(ISERROR(B126:V126)),1,0)</f>
        <v>0</v>
      </c>
      <c r="AA126" s="37">
        <f t="shared" si="8"/>
        <v>0</v>
      </c>
    </row>
    <row r="127" spans="1:27" ht="15" hidden="1" thickBot="1" x14ac:dyDescent="0.2">
      <c r="A127" s="72"/>
      <c r="B127" s="79" t="str">
        <f t="shared" ref="B127" si="13">IFERROR(VLOOKUP(D127,SICProductCodeLookup,2,FALSE), "")</f>
        <v/>
      </c>
      <c r="C127" s="80" t="str">
        <f t="shared" ref="C127" si="14">IFERROR((VLOOKUP(D127,SICProductCodeLookup,3,FALSE)), "")</f>
        <v/>
      </c>
      <c r="D127" s="81"/>
      <c r="E127" s="82" t="s">
        <v>247</v>
      </c>
      <c r="F127" s="83"/>
      <c r="G127" s="87"/>
      <c r="H127" s="56" t="s">
        <v>101</v>
      </c>
      <c r="I127" s="57">
        <f>SupplychainTier2[[#This Row],[Spend for which Tier 2 method accounts]]</f>
        <v>0</v>
      </c>
      <c r="J127" s="57" t="s">
        <v>101</v>
      </c>
      <c r="K127" s="57" t="str">
        <f>IFERROR(SupplychainTier2[[#This Row],[Calculated emissions (kgCO2e) for this spend]]/SupplychainTier2[[#This Row],[Spend for which Tier 2 method accounts]],"")</f>
        <v/>
      </c>
      <c r="L127" s="85"/>
      <c r="M127" s="59"/>
      <c r="N127" s="59"/>
      <c r="O127" s="61">
        <v>0</v>
      </c>
      <c r="P127" s="61">
        <v>0</v>
      </c>
      <c r="Q127" s="61">
        <f>SupplychainTier2[[#This Row],[Calculated emissions (kgCO2e) for this spend]]</f>
        <v>0</v>
      </c>
      <c r="R127" s="61">
        <v>0</v>
      </c>
      <c r="S127" s="61">
        <v>0</v>
      </c>
      <c r="T127" s="86" t="str">
        <f>IF(SupplychainTier2[[#This Row],[Calculated emissions (kgCO2e) for this spend]]="","",(SupplychainTier2[[#This Row],[Calculated emissions (kgCO2e) for this spend]]*(1+SupplychainTier2[[#This Row],[RSD]])))</f>
        <v/>
      </c>
      <c r="U127" s="86" t="str">
        <f>IF(SupplychainTier2[[#This Row],[Calculated emissions (kgCO2e) for this spend]]="","",(SupplychainTier2[[#This Row],[Calculated emissions (kgCO2e) for this spend]]*(1-SupplychainTier2[[#This Row],[RSD]])))</f>
        <v/>
      </c>
      <c r="V127" s="61">
        <v>0</v>
      </c>
      <c r="Z127" s="37" cm="1">
        <f t="array" ref="Z127">IF(OR(ISERROR(B127:V127)),1,0)</f>
        <v>0</v>
      </c>
      <c r="AA127" s="37">
        <f t="shared" si="8"/>
        <v>0</v>
      </c>
    </row>
    <row r="128" spans="1:27" ht="15" hidden="1" thickBot="1" x14ac:dyDescent="0.2">
      <c r="A128" s="72"/>
      <c r="B128" s="79" t="str">
        <f t="shared" ref="B128" si="15">IFERROR(VLOOKUP(D128,SICProductCodeLookup,2,FALSE), "")</f>
        <v/>
      </c>
      <c r="C128" s="80" t="str">
        <f t="shared" ref="C128" si="16">IFERROR((VLOOKUP(D128,SICProductCodeLookup,3,FALSE)), "")</f>
        <v/>
      </c>
      <c r="D128" s="81"/>
      <c r="E128" s="82" t="s">
        <v>247</v>
      </c>
      <c r="F128" s="83"/>
      <c r="G128" s="87"/>
      <c r="H128" s="56" t="s">
        <v>101</v>
      </c>
      <c r="I128" s="57">
        <f>SupplychainTier2[[#This Row],[Spend for which Tier 2 method accounts]]</f>
        <v>0</v>
      </c>
      <c r="J128" s="57" t="s">
        <v>101</v>
      </c>
      <c r="K128" s="57" t="str">
        <f>IFERROR(SupplychainTier2[[#This Row],[Calculated emissions (kgCO2e) for this spend]]/SupplychainTier2[[#This Row],[Spend for which Tier 2 method accounts]],"")</f>
        <v/>
      </c>
      <c r="L128" s="85"/>
      <c r="M128" s="59"/>
      <c r="N128" s="59"/>
      <c r="O128" s="61">
        <v>0</v>
      </c>
      <c r="P128" s="61">
        <v>0</v>
      </c>
      <c r="Q128" s="61">
        <f>SupplychainTier2[[#This Row],[Calculated emissions (kgCO2e) for this spend]]</f>
        <v>0</v>
      </c>
      <c r="R128" s="61">
        <v>0</v>
      </c>
      <c r="S128" s="61">
        <v>0</v>
      </c>
      <c r="T128" s="86" t="str">
        <f>IF(SupplychainTier2[[#This Row],[Calculated emissions (kgCO2e) for this spend]]="","",(SupplychainTier2[[#This Row],[Calculated emissions (kgCO2e) for this spend]]*(1+SupplychainTier2[[#This Row],[RSD]])))</f>
        <v/>
      </c>
      <c r="U128" s="86" t="str">
        <f>IF(SupplychainTier2[[#This Row],[Calculated emissions (kgCO2e) for this spend]]="","",(SupplychainTier2[[#This Row],[Calculated emissions (kgCO2e) for this spend]]*(1-SupplychainTier2[[#This Row],[RSD]])))</f>
        <v/>
      </c>
      <c r="V128" s="61">
        <v>0</v>
      </c>
      <c r="Z128" s="37" cm="1">
        <f t="array" ref="Z128">IF(OR(ISERROR(B128:V128)),1,0)</f>
        <v>0</v>
      </c>
      <c r="AA128" s="37">
        <f t="shared" si="8"/>
        <v>0</v>
      </c>
    </row>
    <row r="129" spans="1:27" ht="15" hidden="1" thickBot="1" x14ac:dyDescent="0.2">
      <c r="A129" s="72"/>
      <c r="B129" s="79" t="str">
        <f t="shared" ref="B129" si="17">IFERROR(VLOOKUP(D129,SICProductCodeLookup,2,FALSE), "")</f>
        <v/>
      </c>
      <c r="C129" s="80" t="str">
        <f t="shared" ref="C129" si="18">IFERROR((VLOOKUP(D129,SICProductCodeLookup,3,FALSE)), "")</f>
        <v/>
      </c>
      <c r="D129" s="81"/>
      <c r="E129" s="82" t="s">
        <v>247</v>
      </c>
      <c r="F129" s="83"/>
      <c r="G129" s="87"/>
      <c r="H129" s="56" t="s">
        <v>101</v>
      </c>
      <c r="I129" s="57">
        <f>SupplychainTier2[[#This Row],[Spend for which Tier 2 method accounts]]</f>
        <v>0</v>
      </c>
      <c r="J129" s="57" t="s">
        <v>101</v>
      </c>
      <c r="K129" s="57" t="str">
        <f>IFERROR(SupplychainTier2[[#This Row],[Calculated emissions (kgCO2e) for this spend]]/SupplychainTier2[[#This Row],[Spend for which Tier 2 method accounts]],"")</f>
        <v/>
      </c>
      <c r="L129" s="85"/>
      <c r="M129" s="59"/>
      <c r="N129" s="59"/>
      <c r="O129" s="61">
        <v>0</v>
      </c>
      <c r="P129" s="61">
        <v>0</v>
      </c>
      <c r="Q129" s="61">
        <f>SupplychainTier2[[#This Row],[Calculated emissions (kgCO2e) for this spend]]</f>
        <v>0</v>
      </c>
      <c r="R129" s="61">
        <v>0</v>
      </c>
      <c r="S129" s="61">
        <v>0</v>
      </c>
      <c r="T129" s="86" t="str">
        <f>IF(SupplychainTier2[[#This Row],[Calculated emissions (kgCO2e) for this spend]]="","",(SupplychainTier2[[#This Row],[Calculated emissions (kgCO2e) for this spend]]*(1+SupplychainTier2[[#This Row],[RSD]])))</f>
        <v/>
      </c>
      <c r="U129" s="86" t="str">
        <f>IF(SupplychainTier2[[#This Row],[Calculated emissions (kgCO2e) for this spend]]="","",(SupplychainTier2[[#This Row],[Calculated emissions (kgCO2e) for this spend]]*(1-SupplychainTier2[[#This Row],[RSD]])))</f>
        <v/>
      </c>
      <c r="V129" s="61">
        <v>0</v>
      </c>
      <c r="Z129" s="37" cm="1">
        <f t="array" ref="Z129">IF(OR(ISERROR(B129:V129)),1,0)</f>
        <v>0</v>
      </c>
      <c r="AA129" s="37">
        <f t="shared" si="8"/>
        <v>0</v>
      </c>
    </row>
    <row r="130" spans="1:27" ht="15" hidden="1" thickBot="1" x14ac:dyDescent="0.2">
      <c r="A130" s="72"/>
      <c r="B130" s="79" t="str">
        <f t="shared" ref="B130" si="19">IFERROR(VLOOKUP(D130,SICProductCodeLookup,2,FALSE), "")</f>
        <v/>
      </c>
      <c r="C130" s="80" t="str">
        <f t="shared" ref="C130" si="20">IFERROR((VLOOKUP(D130,SICProductCodeLookup,3,FALSE)), "")</f>
        <v/>
      </c>
      <c r="D130" s="81"/>
      <c r="E130" s="82" t="s">
        <v>247</v>
      </c>
      <c r="F130" s="83"/>
      <c r="G130" s="87"/>
      <c r="H130" s="56" t="s">
        <v>101</v>
      </c>
      <c r="I130" s="57">
        <f>SupplychainTier2[[#This Row],[Spend for which Tier 2 method accounts]]</f>
        <v>0</v>
      </c>
      <c r="J130" s="57" t="s">
        <v>101</v>
      </c>
      <c r="K130" s="57" t="str">
        <f>IFERROR(SupplychainTier2[[#This Row],[Calculated emissions (kgCO2e) for this spend]]/SupplychainTier2[[#This Row],[Spend for which Tier 2 method accounts]],"")</f>
        <v/>
      </c>
      <c r="L130" s="85"/>
      <c r="M130" s="59"/>
      <c r="N130" s="59"/>
      <c r="O130" s="61">
        <v>0</v>
      </c>
      <c r="P130" s="61">
        <v>0</v>
      </c>
      <c r="Q130" s="61">
        <f>SupplychainTier2[[#This Row],[Calculated emissions (kgCO2e) for this spend]]</f>
        <v>0</v>
      </c>
      <c r="R130" s="61">
        <v>0</v>
      </c>
      <c r="S130" s="61">
        <v>0</v>
      </c>
      <c r="T130" s="86" t="str">
        <f>IF(SupplychainTier2[[#This Row],[Calculated emissions (kgCO2e) for this spend]]="","",(SupplychainTier2[[#This Row],[Calculated emissions (kgCO2e) for this spend]]*(1+SupplychainTier2[[#This Row],[RSD]])))</f>
        <v/>
      </c>
      <c r="U130" s="86" t="str">
        <f>IF(SupplychainTier2[[#This Row],[Calculated emissions (kgCO2e) for this spend]]="","",(SupplychainTier2[[#This Row],[Calculated emissions (kgCO2e) for this spend]]*(1-SupplychainTier2[[#This Row],[RSD]])))</f>
        <v/>
      </c>
      <c r="V130" s="61">
        <v>0</v>
      </c>
      <c r="Z130" s="37" cm="1">
        <f t="array" ref="Z130">IF(OR(ISERROR(B130:V130)),1,0)</f>
        <v>0</v>
      </c>
      <c r="AA130" s="37">
        <f t="shared" si="8"/>
        <v>0</v>
      </c>
    </row>
    <row r="131" spans="1:27" ht="15" hidden="1" thickBot="1" x14ac:dyDescent="0.2">
      <c r="A131" s="72"/>
      <c r="B131" s="79" t="str">
        <f t="shared" ref="B131" si="21">IFERROR(VLOOKUP(D131,SICProductCodeLookup,2,FALSE), "")</f>
        <v/>
      </c>
      <c r="C131" s="80" t="str">
        <f t="shared" ref="C131" si="22">IFERROR((VLOOKUP(D131,SICProductCodeLookup,3,FALSE)), "")</f>
        <v/>
      </c>
      <c r="D131" s="81"/>
      <c r="E131" s="82" t="s">
        <v>247</v>
      </c>
      <c r="F131" s="83"/>
      <c r="G131" s="87"/>
      <c r="H131" s="56" t="s">
        <v>101</v>
      </c>
      <c r="I131" s="57">
        <f>SupplychainTier2[[#This Row],[Spend for which Tier 2 method accounts]]</f>
        <v>0</v>
      </c>
      <c r="J131" s="57" t="s">
        <v>101</v>
      </c>
      <c r="K131" s="57" t="str">
        <f>IFERROR(SupplychainTier2[[#This Row],[Calculated emissions (kgCO2e) for this spend]]/SupplychainTier2[[#This Row],[Spend for which Tier 2 method accounts]],"")</f>
        <v/>
      </c>
      <c r="L131" s="85"/>
      <c r="M131" s="59"/>
      <c r="N131" s="59"/>
      <c r="O131" s="61">
        <v>0</v>
      </c>
      <c r="P131" s="61">
        <v>0</v>
      </c>
      <c r="Q131" s="61">
        <f>SupplychainTier2[[#This Row],[Calculated emissions (kgCO2e) for this spend]]</f>
        <v>0</v>
      </c>
      <c r="R131" s="61">
        <v>0</v>
      </c>
      <c r="S131" s="61">
        <v>0</v>
      </c>
      <c r="T131" s="86" t="str">
        <f>IF(SupplychainTier2[[#This Row],[Calculated emissions (kgCO2e) for this spend]]="","",(SupplychainTier2[[#This Row],[Calculated emissions (kgCO2e) for this spend]]*(1+SupplychainTier2[[#This Row],[RSD]])))</f>
        <v/>
      </c>
      <c r="U131" s="86" t="str">
        <f>IF(SupplychainTier2[[#This Row],[Calculated emissions (kgCO2e) for this spend]]="","",(SupplychainTier2[[#This Row],[Calculated emissions (kgCO2e) for this spend]]*(1-SupplychainTier2[[#This Row],[RSD]])))</f>
        <v/>
      </c>
      <c r="V131" s="61">
        <v>0</v>
      </c>
      <c r="Z131" s="37" cm="1">
        <f t="array" ref="Z131">IF(OR(ISERROR(B131:V131)),1,0)</f>
        <v>0</v>
      </c>
      <c r="AA131" s="37">
        <f t="shared" si="8"/>
        <v>0</v>
      </c>
    </row>
    <row r="132" spans="1:27" ht="15" hidden="1" thickBot="1" x14ac:dyDescent="0.2">
      <c r="A132" s="72"/>
      <c r="B132" s="79" t="str">
        <f t="shared" ref="B132" si="23">IFERROR(VLOOKUP(D132,SICProductCodeLookup,2,FALSE), "")</f>
        <v/>
      </c>
      <c r="C132" s="80" t="str">
        <f t="shared" ref="C132" si="24">IFERROR((VLOOKUP(D132,SICProductCodeLookup,3,FALSE)), "")</f>
        <v/>
      </c>
      <c r="D132" s="81"/>
      <c r="E132" s="82" t="s">
        <v>247</v>
      </c>
      <c r="F132" s="83"/>
      <c r="G132" s="87"/>
      <c r="H132" s="56" t="s">
        <v>101</v>
      </c>
      <c r="I132" s="57">
        <f>SupplychainTier2[[#This Row],[Spend for which Tier 2 method accounts]]</f>
        <v>0</v>
      </c>
      <c r="J132" s="57" t="s">
        <v>101</v>
      </c>
      <c r="K132" s="57" t="str">
        <f>IFERROR(SupplychainTier2[[#This Row],[Calculated emissions (kgCO2e) for this spend]]/SupplychainTier2[[#This Row],[Spend for which Tier 2 method accounts]],"")</f>
        <v/>
      </c>
      <c r="L132" s="85"/>
      <c r="M132" s="59"/>
      <c r="N132" s="59"/>
      <c r="O132" s="61">
        <v>0</v>
      </c>
      <c r="P132" s="61">
        <v>0</v>
      </c>
      <c r="Q132" s="61">
        <f>SupplychainTier2[[#This Row],[Calculated emissions (kgCO2e) for this spend]]</f>
        <v>0</v>
      </c>
      <c r="R132" s="61">
        <v>0</v>
      </c>
      <c r="S132" s="61">
        <v>0</v>
      </c>
      <c r="T132" s="86" t="str">
        <f>IF(SupplychainTier2[[#This Row],[Calculated emissions (kgCO2e) for this spend]]="","",(SupplychainTier2[[#This Row],[Calculated emissions (kgCO2e) for this spend]]*(1+SupplychainTier2[[#This Row],[RSD]])))</f>
        <v/>
      </c>
      <c r="U132" s="86" t="str">
        <f>IF(SupplychainTier2[[#This Row],[Calculated emissions (kgCO2e) for this spend]]="","",(SupplychainTier2[[#This Row],[Calculated emissions (kgCO2e) for this spend]]*(1-SupplychainTier2[[#This Row],[RSD]])))</f>
        <v/>
      </c>
      <c r="V132" s="61">
        <v>0</v>
      </c>
      <c r="Z132" s="37" cm="1">
        <f t="array" ref="Z132">IF(OR(ISERROR(B132:V132)),1,0)</f>
        <v>0</v>
      </c>
      <c r="AA132" s="37">
        <f t="shared" si="8"/>
        <v>0</v>
      </c>
    </row>
    <row r="133" spans="1:27" ht="15" hidden="1" thickBot="1" x14ac:dyDescent="0.2">
      <c r="A133" s="72"/>
      <c r="B133" s="79" t="str">
        <f t="shared" ref="B133" si="25">IFERROR(VLOOKUP(D133,SICProductCodeLookup,2,FALSE), "")</f>
        <v/>
      </c>
      <c r="C133" s="80" t="str">
        <f t="shared" ref="C133" si="26">IFERROR((VLOOKUP(D133,SICProductCodeLookup,3,FALSE)), "")</f>
        <v/>
      </c>
      <c r="D133" s="81"/>
      <c r="E133" s="82" t="s">
        <v>247</v>
      </c>
      <c r="F133" s="83"/>
      <c r="G133" s="87"/>
      <c r="H133" s="56" t="s">
        <v>101</v>
      </c>
      <c r="I133" s="57">
        <f>SupplychainTier2[[#This Row],[Spend for which Tier 2 method accounts]]</f>
        <v>0</v>
      </c>
      <c r="J133" s="57" t="s">
        <v>101</v>
      </c>
      <c r="K133" s="57" t="str">
        <f>IFERROR(SupplychainTier2[[#This Row],[Calculated emissions (kgCO2e) for this spend]]/SupplychainTier2[[#This Row],[Spend for which Tier 2 method accounts]],"")</f>
        <v/>
      </c>
      <c r="L133" s="85"/>
      <c r="M133" s="59"/>
      <c r="N133" s="59"/>
      <c r="O133" s="61">
        <v>0</v>
      </c>
      <c r="P133" s="61">
        <v>0</v>
      </c>
      <c r="Q133" s="61">
        <f>SupplychainTier2[[#This Row],[Calculated emissions (kgCO2e) for this spend]]</f>
        <v>0</v>
      </c>
      <c r="R133" s="61">
        <v>0</v>
      </c>
      <c r="S133" s="61">
        <v>0</v>
      </c>
      <c r="T133" s="86" t="str">
        <f>IF(SupplychainTier2[[#This Row],[Calculated emissions (kgCO2e) for this spend]]="","",(SupplychainTier2[[#This Row],[Calculated emissions (kgCO2e) for this spend]]*(1+SupplychainTier2[[#This Row],[RSD]])))</f>
        <v/>
      </c>
      <c r="U133" s="86" t="str">
        <f>IF(SupplychainTier2[[#This Row],[Calculated emissions (kgCO2e) for this spend]]="","",(SupplychainTier2[[#This Row],[Calculated emissions (kgCO2e) for this spend]]*(1-SupplychainTier2[[#This Row],[RSD]])))</f>
        <v/>
      </c>
      <c r="V133" s="61">
        <v>0</v>
      </c>
      <c r="Z133" s="37" cm="1">
        <f t="array" ref="Z133">IF(OR(ISERROR(B133:V133)),1,0)</f>
        <v>0</v>
      </c>
      <c r="AA133" s="37">
        <f t="shared" si="8"/>
        <v>0</v>
      </c>
    </row>
    <row r="134" spans="1:27" ht="15" hidden="1" thickBot="1" x14ac:dyDescent="0.2">
      <c r="A134" s="72"/>
      <c r="B134" s="79" t="str">
        <f t="shared" ref="B134" si="27">IFERROR(VLOOKUP(D134,SICProductCodeLookup,2,FALSE), "")</f>
        <v/>
      </c>
      <c r="C134" s="80" t="str">
        <f t="shared" ref="C134" si="28">IFERROR((VLOOKUP(D134,SICProductCodeLookup,3,FALSE)), "")</f>
        <v/>
      </c>
      <c r="D134" s="81"/>
      <c r="E134" s="82" t="s">
        <v>247</v>
      </c>
      <c r="F134" s="83"/>
      <c r="G134" s="87"/>
      <c r="H134" s="56" t="s">
        <v>101</v>
      </c>
      <c r="I134" s="57">
        <f>SupplychainTier2[[#This Row],[Spend for which Tier 2 method accounts]]</f>
        <v>0</v>
      </c>
      <c r="J134" s="57" t="s">
        <v>101</v>
      </c>
      <c r="K134" s="57" t="str">
        <f>IFERROR(SupplychainTier2[[#This Row],[Calculated emissions (kgCO2e) for this spend]]/SupplychainTier2[[#This Row],[Spend for which Tier 2 method accounts]],"")</f>
        <v/>
      </c>
      <c r="L134" s="85"/>
      <c r="M134" s="59"/>
      <c r="N134" s="59"/>
      <c r="O134" s="61">
        <v>0</v>
      </c>
      <c r="P134" s="61">
        <v>0</v>
      </c>
      <c r="Q134" s="61">
        <f>SupplychainTier2[[#This Row],[Calculated emissions (kgCO2e) for this spend]]</f>
        <v>0</v>
      </c>
      <c r="R134" s="61">
        <v>0</v>
      </c>
      <c r="S134" s="61">
        <v>0</v>
      </c>
      <c r="T134" s="86" t="str">
        <f>IF(SupplychainTier2[[#This Row],[Calculated emissions (kgCO2e) for this spend]]="","",(SupplychainTier2[[#This Row],[Calculated emissions (kgCO2e) for this spend]]*(1+SupplychainTier2[[#This Row],[RSD]])))</f>
        <v/>
      </c>
      <c r="U134" s="86" t="str">
        <f>IF(SupplychainTier2[[#This Row],[Calculated emissions (kgCO2e) for this spend]]="","",(SupplychainTier2[[#This Row],[Calculated emissions (kgCO2e) for this spend]]*(1-SupplychainTier2[[#This Row],[RSD]])))</f>
        <v/>
      </c>
      <c r="V134" s="61">
        <v>0</v>
      </c>
      <c r="Z134" s="37" cm="1">
        <f t="array" ref="Z134">IF(OR(ISERROR(B134:V134)),1,0)</f>
        <v>0</v>
      </c>
      <c r="AA134" s="37">
        <f t="shared" si="8"/>
        <v>0</v>
      </c>
    </row>
    <row r="135" spans="1:27" ht="15" hidden="1" thickBot="1" x14ac:dyDescent="0.2">
      <c r="A135" s="72"/>
      <c r="B135" s="79" t="str">
        <f t="shared" ref="B135" si="29">IFERROR(VLOOKUP(D135,SICProductCodeLookup,2,FALSE), "")</f>
        <v/>
      </c>
      <c r="C135" s="80" t="str">
        <f t="shared" ref="C135" si="30">IFERROR((VLOOKUP(D135,SICProductCodeLookup,3,FALSE)), "")</f>
        <v/>
      </c>
      <c r="D135" s="81"/>
      <c r="E135" s="82" t="s">
        <v>247</v>
      </c>
      <c r="F135" s="83"/>
      <c r="G135" s="87"/>
      <c r="H135" s="56" t="s">
        <v>101</v>
      </c>
      <c r="I135" s="57">
        <f>SupplychainTier2[[#This Row],[Spend for which Tier 2 method accounts]]</f>
        <v>0</v>
      </c>
      <c r="J135" s="57" t="s">
        <v>101</v>
      </c>
      <c r="K135" s="57" t="str">
        <f>IFERROR(SupplychainTier2[[#This Row],[Calculated emissions (kgCO2e) for this spend]]/SupplychainTier2[[#This Row],[Spend for which Tier 2 method accounts]],"")</f>
        <v/>
      </c>
      <c r="L135" s="85"/>
      <c r="M135" s="59"/>
      <c r="N135" s="59"/>
      <c r="O135" s="61">
        <v>0</v>
      </c>
      <c r="P135" s="61">
        <v>0</v>
      </c>
      <c r="Q135" s="61">
        <f>SupplychainTier2[[#This Row],[Calculated emissions (kgCO2e) for this spend]]</f>
        <v>0</v>
      </c>
      <c r="R135" s="61">
        <v>0</v>
      </c>
      <c r="S135" s="61">
        <v>0</v>
      </c>
      <c r="T135" s="86" t="str">
        <f>IF(SupplychainTier2[[#This Row],[Calculated emissions (kgCO2e) for this spend]]="","",(SupplychainTier2[[#This Row],[Calculated emissions (kgCO2e) for this spend]]*(1+SupplychainTier2[[#This Row],[RSD]])))</f>
        <v/>
      </c>
      <c r="U135" s="86" t="str">
        <f>IF(SupplychainTier2[[#This Row],[Calculated emissions (kgCO2e) for this spend]]="","",(SupplychainTier2[[#This Row],[Calculated emissions (kgCO2e) for this spend]]*(1-SupplychainTier2[[#This Row],[RSD]])))</f>
        <v/>
      </c>
      <c r="V135" s="61">
        <v>0</v>
      </c>
      <c r="Z135" s="37" cm="1">
        <f t="array" ref="Z135">IF(OR(ISERROR(B135:V135)),1,0)</f>
        <v>0</v>
      </c>
      <c r="AA135" s="37">
        <f t="shared" si="8"/>
        <v>0</v>
      </c>
    </row>
    <row r="136" spans="1:27" ht="15" hidden="1" thickBot="1" x14ac:dyDescent="0.2">
      <c r="A136" s="72"/>
      <c r="B136" s="79" t="str">
        <f t="shared" ref="B136" si="31">IFERROR(VLOOKUP(D136,SICProductCodeLookup,2,FALSE), "")</f>
        <v/>
      </c>
      <c r="C136" s="80" t="str">
        <f t="shared" ref="C136" si="32">IFERROR((VLOOKUP(D136,SICProductCodeLookup,3,FALSE)), "")</f>
        <v/>
      </c>
      <c r="D136" s="81"/>
      <c r="E136" s="82" t="s">
        <v>247</v>
      </c>
      <c r="F136" s="83"/>
      <c r="G136" s="87"/>
      <c r="H136" s="56" t="s">
        <v>101</v>
      </c>
      <c r="I136" s="57">
        <f>SupplychainTier2[[#This Row],[Spend for which Tier 2 method accounts]]</f>
        <v>0</v>
      </c>
      <c r="J136" s="57" t="s">
        <v>101</v>
      </c>
      <c r="K136" s="57" t="str">
        <f>IFERROR(SupplychainTier2[[#This Row],[Calculated emissions (kgCO2e) for this spend]]/SupplychainTier2[[#This Row],[Spend for which Tier 2 method accounts]],"")</f>
        <v/>
      </c>
      <c r="L136" s="85"/>
      <c r="M136" s="59"/>
      <c r="N136" s="59"/>
      <c r="O136" s="61">
        <v>0</v>
      </c>
      <c r="P136" s="61">
        <v>0</v>
      </c>
      <c r="Q136" s="61">
        <f>SupplychainTier2[[#This Row],[Calculated emissions (kgCO2e) for this spend]]</f>
        <v>0</v>
      </c>
      <c r="R136" s="61">
        <v>0</v>
      </c>
      <c r="S136" s="61">
        <v>0</v>
      </c>
      <c r="T136" s="86" t="str">
        <f>IF(SupplychainTier2[[#This Row],[Calculated emissions (kgCO2e) for this spend]]="","",(SupplychainTier2[[#This Row],[Calculated emissions (kgCO2e) for this spend]]*(1+SupplychainTier2[[#This Row],[RSD]])))</f>
        <v/>
      </c>
      <c r="U136" s="86" t="str">
        <f>IF(SupplychainTier2[[#This Row],[Calculated emissions (kgCO2e) for this spend]]="","",(SupplychainTier2[[#This Row],[Calculated emissions (kgCO2e) for this spend]]*(1-SupplychainTier2[[#This Row],[RSD]])))</f>
        <v/>
      </c>
      <c r="V136" s="61">
        <v>0</v>
      </c>
      <c r="Z136" s="37" cm="1">
        <f t="array" ref="Z136">IF(OR(ISERROR(B136:V136)),1,0)</f>
        <v>0</v>
      </c>
      <c r="AA136" s="37">
        <f t="shared" si="8"/>
        <v>0</v>
      </c>
    </row>
    <row r="137" spans="1:27" ht="15" hidden="1" thickBot="1" x14ac:dyDescent="0.2">
      <c r="A137" s="72"/>
      <c r="B137" s="79" t="str">
        <f t="shared" ref="B137" si="33">IFERROR(VLOOKUP(D137,SICProductCodeLookup,2,FALSE), "")</f>
        <v/>
      </c>
      <c r="C137" s="80" t="str">
        <f t="shared" ref="C137" si="34">IFERROR((VLOOKUP(D137,SICProductCodeLookup,3,FALSE)), "")</f>
        <v/>
      </c>
      <c r="D137" s="81"/>
      <c r="E137" s="82" t="s">
        <v>247</v>
      </c>
      <c r="F137" s="83"/>
      <c r="G137" s="87"/>
      <c r="H137" s="56" t="s">
        <v>101</v>
      </c>
      <c r="I137" s="57">
        <f>SupplychainTier2[[#This Row],[Spend for which Tier 2 method accounts]]</f>
        <v>0</v>
      </c>
      <c r="J137" s="57" t="s">
        <v>101</v>
      </c>
      <c r="K137" s="57" t="str">
        <f>IFERROR(SupplychainTier2[[#This Row],[Calculated emissions (kgCO2e) for this spend]]/SupplychainTier2[[#This Row],[Spend for which Tier 2 method accounts]],"")</f>
        <v/>
      </c>
      <c r="L137" s="85"/>
      <c r="M137" s="59"/>
      <c r="N137" s="59"/>
      <c r="O137" s="61">
        <v>0</v>
      </c>
      <c r="P137" s="61">
        <v>0</v>
      </c>
      <c r="Q137" s="61">
        <f>SupplychainTier2[[#This Row],[Calculated emissions (kgCO2e) for this spend]]</f>
        <v>0</v>
      </c>
      <c r="R137" s="61">
        <v>0</v>
      </c>
      <c r="S137" s="61">
        <v>0</v>
      </c>
      <c r="T137" s="86" t="str">
        <f>IF(SupplychainTier2[[#This Row],[Calculated emissions (kgCO2e) for this spend]]="","",(SupplychainTier2[[#This Row],[Calculated emissions (kgCO2e) for this spend]]*(1+SupplychainTier2[[#This Row],[RSD]])))</f>
        <v/>
      </c>
      <c r="U137" s="86" t="str">
        <f>IF(SupplychainTier2[[#This Row],[Calculated emissions (kgCO2e) for this spend]]="","",(SupplychainTier2[[#This Row],[Calculated emissions (kgCO2e) for this spend]]*(1-SupplychainTier2[[#This Row],[RSD]])))</f>
        <v/>
      </c>
      <c r="V137" s="61">
        <v>0</v>
      </c>
      <c r="Z137" s="37" cm="1">
        <f t="array" ref="Z137">IF(OR(ISERROR(B137:V137)),1,0)</f>
        <v>0</v>
      </c>
      <c r="AA137" s="37">
        <f t="shared" si="8"/>
        <v>0</v>
      </c>
    </row>
    <row r="138" spans="1:27" ht="15" hidden="1" thickBot="1" x14ac:dyDescent="0.2">
      <c r="A138" s="72"/>
      <c r="B138" s="79" t="str">
        <f t="shared" ref="B138" si="35">IFERROR(VLOOKUP(D138,SICProductCodeLookup,2,FALSE), "")</f>
        <v/>
      </c>
      <c r="C138" s="80" t="str">
        <f t="shared" ref="C138" si="36">IFERROR((VLOOKUP(D138,SICProductCodeLookup,3,FALSE)), "")</f>
        <v/>
      </c>
      <c r="D138" s="81"/>
      <c r="E138" s="82" t="s">
        <v>247</v>
      </c>
      <c r="F138" s="83"/>
      <c r="G138" s="87"/>
      <c r="H138" s="56" t="s">
        <v>101</v>
      </c>
      <c r="I138" s="57">
        <f>SupplychainTier2[[#This Row],[Spend for which Tier 2 method accounts]]</f>
        <v>0</v>
      </c>
      <c r="J138" s="57" t="s">
        <v>101</v>
      </c>
      <c r="K138" s="57" t="str">
        <f>IFERROR(SupplychainTier2[[#This Row],[Calculated emissions (kgCO2e) for this spend]]/SupplychainTier2[[#This Row],[Spend for which Tier 2 method accounts]],"")</f>
        <v/>
      </c>
      <c r="L138" s="85"/>
      <c r="M138" s="59"/>
      <c r="N138" s="59"/>
      <c r="O138" s="61">
        <v>0</v>
      </c>
      <c r="P138" s="61">
        <v>0</v>
      </c>
      <c r="Q138" s="61">
        <f>SupplychainTier2[[#This Row],[Calculated emissions (kgCO2e) for this spend]]</f>
        <v>0</v>
      </c>
      <c r="R138" s="61">
        <v>0</v>
      </c>
      <c r="S138" s="61">
        <v>0</v>
      </c>
      <c r="T138" s="86" t="str">
        <f>IF(SupplychainTier2[[#This Row],[Calculated emissions (kgCO2e) for this spend]]="","",(SupplychainTier2[[#This Row],[Calculated emissions (kgCO2e) for this spend]]*(1+SupplychainTier2[[#This Row],[RSD]])))</f>
        <v/>
      </c>
      <c r="U138" s="86" t="str">
        <f>IF(SupplychainTier2[[#This Row],[Calculated emissions (kgCO2e) for this spend]]="","",(SupplychainTier2[[#This Row],[Calculated emissions (kgCO2e) for this spend]]*(1-SupplychainTier2[[#This Row],[RSD]])))</f>
        <v/>
      </c>
      <c r="V138" s="61">
        <v>0</v>
      </c>
      <c r="Z138" s="37" cm="1">
        <f t="array" ref="Z138">IF(OR(ISERROR(B138:V138)),1,0)</f>
        <v>0</v>
      </c>
      <c r="AA138" s="37">
        <f t="shared" si="8"/>
        <v>0</v>
      </c>
    </row>
    <row r="139" spans="1:27" ht="15" hidden="1" thickBot="1" x14ac:dyDescent="0.2">
      <c r="A139" s="72"/>
      <c r="B139" s="79" t="str">
        <f t="shared" ref="B139" si="37">IFERROR(VLOOKUP(D139,SICProductCodeLookup,2,FALSE), "")</f>
        <v/>
      </c>
      <c r="C139" s="80" t="str">
        <f t="shared" ref="C139" si="38">IFERROR((VLOOKUP(D139,SICProductCodeLookup,3,FALSE)), "")</f>
        <v/>
      </c>
      <c r="D139" s="81"/>
      <c r="E139" s="82" t="s">
        <v>247</v>
      </c>
      <c r="F139" s="83"/>
      <c r="G139" s="87"/>
      <c r="H139" s="56" t="s">
        <v>101</v>
      </c>
      <c r="I139" s="57">
        <f>SupplychainTier2[[#This Row],[Spend for which Tier 2 method accounts]]</f>
        <v>0</v>
      </c>
      <c r="J139" s="57" t="s">
        <v>101</v>
      </c>
      <c r="K139" s="57" t="str">
        <f>IFERROR(SupplychainTier2[[#This Row],[Calculated emissions (kgCO2e) for this spend]]/SupplychainTier2[[#This Row],[Spend for which Tier 2 method accounts]],"")</f>
        <v/>
      </c>
      <c r="L139" s="85"/>
      <c r="M139" s="59"/>
      <c r="N139" s="59"/>
      <c r="O139" s="61">
        <v>0</v>
      </c>
      <c r="P139" s="61">
        <v>0</v>
      </c>
      <c r="Q139" s="61">
        <f>SupplychainTier2[[#This Row],[Calculated emissions (kgCO2e) for this spend]]</f>
        <v>0</v>
      </c>
      <c r="R139" s="61">
        <v>0</v>
      </c>
      <c r="S139" s="61">
        <v>0</v>
      </c>
      <c r="T139" s="86" t="str">
        <f>IF(SupplychainTier2[[#This Row],[Calculated emissions (kgCO2e) for this spend]]="","",(SupplychainTier2[[#This Row],[Calculated emissions (kgCO2e) for this spend]]*(1+SupplychainTier2[[#This Row],[RSD]])))</f>
        <v/>
      </c>
      <c r="U139" s="86" t="str">
        <f>IF(SupplychainTier2[[#This Row],[Calculated emissions (kgCO2e) for this spend]]="","",(SupplychainTier2[[#This Row],[Calculated emissions (kgCO2e) for this spend]]*(1-SupplychainTier2[[#This Row],[RSD]])))</f>
        <v/>
      </c>
      <c r="V139" s="61">
        <v>0</v>
      </c>
      <c r="Z139" s="37" cm="1">
        <f t="array" ref="Z139">IF(OR(ISERROR(B139:V139)),1,0)</f>
        <v>0</v>
      </c>
      <c r="AA139" s="37">
        <f t="shared" si="8"/>
        <v>0</v>
      </c>
    </row>
    <row r="140" spans="1:27" ht="15" hidden="1" thickBot="1" x14ac:dyDescent="0.2">
      <c r="A140" s="72"/>
      <c r="B140" s="79" t="str">
        <f t="shared" ref="B140" si="39">IFERROR(VLOOKUP(D140,SICProductCodeLookup,2,FALSE), "")</f>
        <v/>
      </c>
      <c r="C140" s="80" t="str">
        <f t="shared" ref="C140" si="40">IFERROR((VLOOKUP(D140,SICProductCodeLookup,3,FALSE)), "")</f>
        <v/>
      </c>
      <c r="D140" s="81"/>
      <c r="E140" s="82" t="s">
        <v>247</v>
      </c>
      <c r="F140" s="83"/>
      <c r="G140" s="87"/>
      <c r="H140" s="56" t="s">
        <v>101</v>
      </c>
      <c r="I140" s="57">
        <f>SupplychainTier2[[#This Row],[Spend for which Tier 2 method accounts]]</f>
        <v>0</v>
      </c>
      <c r="J140" s="57" t="s">
        <v>101</v>
      </c>
      <c r="K140" s="57" t="str">
        <f>IFERROR(SupplychainTier2[[#This Row],[Calculated emissions (kgCO2e) for this spend]]/SupplychainTier2[[#This Row],[Spend for which Tier 2 method accounts]],"")</f>
        <v/>
      </c>
      <c r="L140" s="85"/>
      <c r="M140" s="59"/>
      <c r="N140" s="59"/>
      <c r="O140" s="61">
        <v>0</v>
      </c>
      <c r="P140" s="61">
        <v>0</v>
      </c>
      <c r="Q140" s="61">
        <f>SupplychainTier2[[#This Row],[Calculated emissions (kgCO2e) for this spend]]</f>
        <v>0</v>
      </c>
      <c r="R140" s="61">
        <v>0</v>
      </c>
      <c r="S140" s="61">
        <v>0</v>
      </c>
      <c r="T140" s="86" t="str">
        <f>IF(SupplychainTier2[[#This Row],[Calculated emissions (kgCO2e) for this spend]]="","",(SupplychainTier2[[#This Row],[Calculated emissions (kgCO2e) for this spend]]*(1+SupplychainTier2[[#This Row],[RSD]])))</f>
        <v/>
      </c>
      <c r="U140" s="86" t="str">
        <f>IF(SupplychainTier2[[#This Row],[Calculated emissions (kgCO2e) for this spend]]="","",(SupplychainTier2[[#This Row],[Calculated emissions (kgCO2e) for this spend]]*(1-SupplychainTier2[[#This Row],[RSD]])))</f>
        <v/>
      </c>
      <c r="V140" s="61">
        <v>0</v>
      </c>
      <c r="Z140" s="37" cm="1">
        <f t="array" ref="Z140">IF(OR(ISERROR(B140:V140)),1,0)</f>
        <v>0</v>
      </c>
      <c r="AA140" s="37">
        <f t="shared" si="8"/>
        <v>0</v>
      </c>
    </row>
    <row r="141" spans="1:27" ht="15" hidden="1" thickBot="1" x14ac:dyDescent="0.2">
      <c r="A141" s="72"/>
      <c r="B141" s="79" t="str">
        <f t="shared" ref="B141" si="41">IFERROR(VLOOKUP(D141,SICProductCodeLookup,2,FALSE), "")</f>
        <v/>
      </c>
      <c r="C141" s="80" t="str">
        <f t="shared" ref="C141" si="42">IFERROR((VLOOKUP(D141,SICProductCodeLookup,3,FALSE)), "")</f>
        <v/>
      </c>
      <c r="D141" s="81"/>
      <c r="E141" s="82" t="s">
        <v>247</v>
      </c>
      <c r="F141" s="83"/>
      <c r="G141" s="87"/>
      <c r="H141" s="56" t="s">
        <v>101</v>
      </c>
      <c r="I141" s="57">
        <f>SupplychainTier2[[#This Row],[Spend for which Tier 2 method accounts]]</f>
        <v>0</v>
      </c>
      <c r="J141" s="57" t="s">
        <v>101</v>
      </c>
      <c r="K141" s="57" t="str">
        <f>IFERROR(SupplychainTier2[[#This Row],[Calculated emissions (kgCO2e) for this spend]]/SupplychainTier2[[#This Row],[Spend for which Tier 2 method accounts]],"")</f>
        <v/>
      </c>
      <c r="L141" s="85"/>
      <c r="M141" s="59"/>
      <c r="N141" s="59"/>
      <c r="O141" s="61">
        <v>0</v>
      </c>
      <c r="P141" s="61">
        <v>0</v>
      </c>
      <c r="Q141" s="61">
        <f>SupplychainTier2[[#This Row],[Calculated emissions (kgCO2e) for this spend]]</f>
        <v>0</v>
      </c>
      <c r="R141" s="61">
        <v>0</v>
      </c>
      <c r="S141" s="61">
        <v>0</v>
      </c>
      <c r="T141" s="86" t="str">
        <f>IF(SupplychainTier2[[#This Row],[Calculated emissions (kgCO2e) for this spend]]="","",(SupplychainTier2[[#This Row],[Calculated emissions (kgCO2e) for this spend]]*(1+SupplychainTier2[[#This Row],[RSD]])))</f>
        <v/>
      </c>
      <c r="U141" s="86" t="str">
        <f>IF(SupplychainTier2[[#This Row],[Calculated emissions (kgCO2e) for this spend]]="","",(SupplychainTier2[[#This Row],[Calculated emissions (kgCO2e) for this spend]]*(1-SupplychainTier2[[#This Row],[RSD]])))</f>
        <v/>
      </c>
      <c r="V141" s="61">
        <v>0</v>
      </c>
      <c r="Z141" s="37" cm="1">
        <f t="array" ref="Z141">IF(OR(ISERROR(B141:V141)),1,0)</f>
        <v>0</v>
      </c>
      <c r="AA141" s="37">
        <f t="shared" si="8"/>
        <v>0</v>
      </c>
    </row>
    <row r="142" spans="1:27" ht="15" hidden="1" thickBot="1" x14ac:dyDescent="0.2">
      <c r="A142" s="72"/>
      <c r="B142" s="79" t="str">
        <f t="shared" ref="B142" si="43">IFERROR(VLOOKUP(D142,SICProductCodeLookup,2,FALSE), "")</f>
        <v/>
      </c>
      <c r="C142" s="80" t="str">
        <f t="shared" ref="C142" si="44">IFERROR((VLOOKUP(D142,SICProductCodeLookup,3,FALSE)), "")</f>
        <v/>
      </c>
      <c r="D142" s="81"/>
      <c r="E142" s="82" t="s">
        <v>247</v>
      </c>
      <c r="F142" s="83"/>
      <c r="G142" s="87"/>
      <c r="H142" s="56" t="s">
        <v>101</v>
      </c>
      <c r="I142" s="57">
        <f>SupplychainTier2[[#This Row],[Spend for which Tier 2 method accounts]]</f>
        <v>0</v>
      </c>
      <c r="J142" s="57" t="s">
        <v>101</v>
      </c>
      <c r="K142" s="57" t="str">
        <f>IFERROR(SupplychainTier2[[#This Row],[Calculated emissions (kgCO2e) for this spend]]/SupplychainTier2[[#This Row],[Spend for which Tier 2 method accounts]],"")</f>
        <v/>
      </c>
      <c r="L142" s="85"/>
      <c r="M142" s="59"/>
      <c r="N142" s="59"/>
      <c r="O142" s="61">
        <v>0</v>
      </c>
      <c r="P142" s="61">
        <v>0</v>
      </c>
      <c r="Q142" s="61">
        <f>SupplychainTier2[[#This Row],[Calculated emissions (kgCO2e) for this spend]]</f>
        <v>0</v>
      </c>
      <c r="R142" s="61">
        <v>0</v>
      </c>
      <c r="S142" s="61">
        <v>0</v>
      </c>
      <c r="T142" s="86" t="str">
        <f>IF(SupplychainTier2[[#This Row],[Calculated emissions (kgCO2e) for this spend]]="","",(SupplychainTier2[[#This Row],[Calculated emissions (kgCO2e) for this spend]]*(1+SupplychainTier2[[#This Row],[RSD]])))</f>
        <v/>
      </c>
      <c r="U142" s="86" t="str">
        <f>IF(SupplychainTier2[[#This Row],[Calculated emissions (kgCO2e) for this spend]]="","",(SupplychainTier2[[#This Row],[Calculated emissions (kgCO2e) for this spend]]*(1-SupplychainTier2[[#This Row],[RSD]])))</f>
        <v/>
      </c>
      <c r="V142" s="61">
        <v>0</v>
      </c>
      <c r="Z142" s="37" cm="1">
        <f t="array" ref="Z142">IF(OR(ISERROR(B142:V142)),1,0)</f>
        <v>0</v>
      </c>
      <c r="AA142" s="37">
        <f t="shared" si="8"/>
        <v>0</v>
      </c>
    </row>
    <row r="143" spans="1:27" ht="15" hidden="1" thickBot="1" x14ac:dyDescent="0.2">
      <c r="A143" s="72"/>
      <c r="B143" s="79" t="str">
        <f t="shared" ref="B143" si="45">IFERROR(VLOOKUP(D143,SICProductCodeLookup,2,FALSE), "")</f>
        <v/>
      </c>
      <c r="C143" s="80" t="str">
        <f t="shared" ref="C143" si="46">IFERROR((VLOOKUP(D143,SICProductCodeLookup,3,FALSE)), "")</f>
        <v/>
      </c>
      <c r="D143" s="81"/>
      <c r="E143" s="82" t="s">
        <v>247</v>
      </c>
      <c r="F143" s="83"/>
      <c r="G143" s="87"/>
      <c r="H143" s="56" t="s">
        <v>101</v>
      </c>
      <c r="I143" s="57">
        <f>SupplychainTier2[[#This Row],[Spend for which Tier 2 method accounts]]</f>
        <v>0</v>
      </c>
      <c r="J143" s="57" t="s">
        <v>101</v>
      </c>
      <c r="K143" s="57" t="str">
        <f>IFERROR(SupplychainTier2[[#This Row],[Calculated emissions (kgCO2e) for this spend]]/SupplychainTier2[[#This Row],[Spend for which Tier 2 method accounts]],"")</f>
        <v/>
      </c>
      <c r="L143" s="85"/>
      <c r="M143" s="59"/>
      <c r="N143" s="59"/>
      <c r="O143" s="61">
        <v>0</v>
      </c>
      <c r="P143" s="61">
        <v>0</v>
      </c>
      <c r="Q143" s="61">
        <f>SupplychainTier2[[#This Row],[Calculated emissions (kgCO2e) for this spend]]</f>
        <v>0</v>
      </c>
      <c r="R143" s="61">
        <v>0</v>
      </c>
      <c r="S143" s="61">
        <v>0</v>
      </c>
      <c r="T143" s="86" t="str">
        <f>IF(SupplychainTier2[[#This Row],[Calculated emissions (kgCO2e) for this spend]]="","",(SupplychainTier2[[#This Row],[Calculated emissions (kgCO2e) for this spend]]*(1+SupplychainTier2[[#This Row],[RSD]])))</f>
        <v/>
      </c>
      <c r="U143" s="86" t="str">
        <f>IF(SupplychainTier2[[#This Row],[Calculated emissions (kgCO2e) for this spend]]="","",(SupplychainTier2[[#This Row],[Calculated emissions (kgCO2e) for this spend]]*(1-SupplychainTier2[[#This Row],[RSD]])))</f>
        <v/>
      </c>
      <c r="V143" s="61">
        <v>0</v>
      </c>
      <c r="Z143" s="37" cm="1">
        <f t="array" ref="Z143">IF(OR(ISERROR(B143:V143)),1,0)</f>
        <v>0</v>
      </c>
      <c r="AA143" s="37">
        <f t="shared" si="8"/>
        <v>0</v>
      </c>
    </row>
    <row r="144" spans="1:27" ht="15" hidden="1" thickBot="1" x14ac:dyDescent="0.2">
      <c r="A144" s="72"/>
      <c r="B144" s="79" t="str">
        <f t="shared" ref="B144" si="47">IFERROR(VLOOKUP(D144,SICProductCodeLookup,2,FALSE), "")</f>
        <v/>
      </c>
      <c r="C144" s="80" t="str">
        <f t="shared" ref="C144" si="48">IFERROR((VLOOKUP(D144,SICProductCodeLookup,3,FALSE)), "")</f>
        <v/>
      </c>
      <c r="D144" s="81"/>
      <c r="E144" s="82" t="s">
        <v>247</v>
      </c>
      <c r="F144" s="83"/>
      <c r="G144" s="87"/>
      <c r="H144" s="56" t="s">
        <v>101</v>
      </c>
      <c r="I144" s="57">
        <f>SupplychainTier2[[#This Row],[Spend for which Tier 2 method accounts]]</f>
        <v>0</v>
      </c>
      <c r="J144" s="57" t="s">
        <v>101</v>
      </c>
      <c r="K144" s="57" t="str">
        <f>IFERROR(SupplychainTier2[[#This Row],[Calculated emissions (kgCO2e) for this spend]]/SupplychainTier2[[#This Row],[Spend for which Tier 2 method accounts]],"")</f>
        <v/>
      </c>
      <c r="L144" s="85"/>
      <c r="M144" s="59"/>
      <c r="N144" s="59"/>
      <c r="O144" s="61">
        <v>0</v>
      </c>
      <c r="P144" s="61">
        <v>0</v>
      </c>
      <c r="Q144" s="61">
        <f>SupplychainTier2[[#This Row],[Calculated emissions (kgCO2e) for this spend]]</f>
        <v>0</v>
      </c>
      <c r="R144" s="61">
        <v>0</v>
      </c>
      <c r="S144" s="61">
        <v>0</v>
      </c>
      <c r="T144" s="86" t="str">
        <f>IF(SupplychainTier2[[#This Row],[Calculated emissions (kgCO2e) for this spend]]="","",(SupplychainTier2[[#This Row],[Calculated emissions (kgCO2e) for this spend]]*(1+SupplychainTier2[[#This Row],[RSD]])))</f>
        <v/>
      </c>
      <c r="U144" s="86" t="str">
        <f>IF(SupplychainTier2[[#This Row],[Calculated emissions (kgCO2e) for this spend]]="","",(SupplychainTier2[[#This Row],[Calculated emissions (kgCO2e) for this spend]]*(1-SupplychainTier2[[#This Row],[RSD]])))</f>
        <v/>
      </c>
      <c r="V144" s="61">
        <v>0</v>
      </c>
      <c r="Z144" s="37" cm="1">
        <f t="array" ref="Z144">IF(OR(ISERROR(B144:V144)),1,0)</f>
        <v>0</v>
      </c>
      <c r="AA144" s="37">
        <f t="shared" si="8"/>
        <v>0</v>
      </c>
    </row>
    <row r="145" spans="1:27" ht="15" hidden="1" thickBot="1" x14ac:dyDescent="0.2">
      <c r="A145" s="72"/>
      <c r="B145" s="79" t="str">
        <f t="shared" ref="B145" si="49">IFERROR(VLOOKUP(D145,SICProductCodeLookup,2,FALSE), "")</f>
        <v/>
      </c>
      <c r="C145" s="80" t="str">
        <f t="shared" ref="C145" si="50">IFERROR((VLOOKUP(D145,SICProductCodeLookup,3,FALSE)), "")</f>
        <v/>
      </c>
      <c r="D145" s="81"/>
      <c r="E145" s="82" t="s">
        <v>247</v>
      </c>
      <c r="F145" s="83"/>
      <c r="G145" s="87"/>
      <c r="H145" s="56" t="s">
        <v>101</v>
      </c>
      <c r="I145" s="57">
        <f>SupplychainTier2[[#This Row],[Spend for which Tier 2 method accounts]]</f>
        <v>0</v>
      </c>
      <c r="J145" s="57" t="s">
        <v>101</v>
      </c>
      <c r="K145" s="57" t="str">
        <f>IFERROR(SupplychainTier2[[#This Row],[Calculated emissions (kgCO2e) for this spend]]/SupplychainTier2[[#This Row],[Spend for which Tier 2 method accounts]],"")</f>
        <v/>
      </c>
      <c r="L145" s="85"/>
      <c r="M145" s="59"/>
      <c r="N145" s="59"/>
      <c r="O145" s="61">
        <v>0</v>
      </c>
      <c r="P145" s="61">
        <v>0</v>
      </c>
      <c r="Q145" s="61">
        <f>SupplychainTier2[[#This Row],[Calculated emissions (kgCO2e) for this spend]]</f>
        <v>0</v>
      </c>
      <c r="R145" s="61">
        <v>0</v>
      </c>
      <c r="S145" s="61">
        <v>0</v>
      </c>
      <c r="T145" s="86" t="str">
        <f>IF(SupplychainTier2[[#This Row],[Calculated emissions (kgCO2e) for this spend]]="","",(SupplychainTier2[[#This Row],[Calculated emissions (kgCO2e) for this spend]]*(1+SupplychainTier2[[#This Row],[RSD]])))</f>
        <v/>
      </c>
      <c r="U145" s="86" t="str">
        <f>IF(SupplychainTier2[[#This Row],[Calculated emissions (kgCO2e) for this spend]]="","",(SupplychainTier2[[#This Row],[Calculated emissions (kgCO2e) for this spend]]*(1-SupplychainTier2[[#This Row],[RSD]])))</f>
        <v/>
      </c>
      <c r="V145" s="61">
        <v>0</v>
      </c>
      <c r="Z145" s="37" cm="1">
        <f t="array" ref="Z145">IF(OR(ISERROR(B145:V145)),1,0)</f>
        <v>0</v>
      </c>
      <c r="AA145" s="37">
        <f t="shared" si="8"/>
        <v>0</v>
      </c>
    </row>
    <row r="146" spans="1:27" ht="15" hidden="1" thickBot="1" x14ac:dyDescent="0.2">
      <c r="A146" s="72"/>
      <c r="B146" s="79" t="str">
        <f t="shared" ref="B146" si="51">IFERROR(VLOOKUP(D146,SICProductCodeLookup,2,FALSE), "")</f>
        <v/>
      </c>
      <c r="C146" s="80" t="str">
        <f t="shared" ref="C146" si="52">IFERROR((VLOOKUP(D146,SICProductCodeLookup,3,FALSE)), "")</f>
        <v/>
      </c>
      <c r="D146" s="81"/>
      <c r="E146" s="82" t="s">
        <v>247</v>
      </c>
      <c r="F146" s="83"/>
      <c r="G146" s="84"/>
      <c r="H146" s="56" t="s">
        <v>101</v>
      </c>
      <c r="I146" s="57">
        <f>SupplychainTier2[[#This Row],[Spend for which Tier 2 method accounts]]</f>
        <v>0</v>
      </c>
      <c r="J146" s="57" t="s">
        <v>101</v>
      </c>
      <c r="K146" s="57" t="str">
        <f>IFERROR(SupplychainTier2[[#This Row],[Calculated emissions (kgCO2e) for this spend]]/SupplychainTier2[[#This Row],[Spend for which Tier 2 method accounts]],"")</f>
        <v/>
      </c>
      <c r="L146" s="85"/>
      <c r="M146" s="59"/>
      <c r="N146" s="59"/>
      <c r="O146" s="61">
        <v>0</v>
      </c>
      <c r="P146" s="61">
        <v>0</v>
      </c>
      <c r="Q146" s="61">
        <f>SupplychainTier2[[#This Row],[Calculated emissions (kgCO2e) for this spend]]</f>
        <v>0</v>
      </c>
      <c r="R146" s="61">
        <v>0</v>
      </c>
      <c r="S146" s="61">
        <v>0</v>
      </c>
      <c r="T146" s="86" t="str">
        <f>IF(SupplychainTier2[[#This Row],[Calculated emissions (kgCO2e) for this spend]]="","",(SupplychainTier2[[#This Row],[Calculated emissions (kgCO2e) for this spend]]*(1+SupplychainTier2[[#This Row],[RSD]])))</f>
        <v/>
      </c>
      <c r="U146" s="86" t="str">
        <f>IF(SupplychainTier2[[#This Row],[Calculated emissions (kgCO2e) for this spend]]="","",(SupplychainTier2[[#This Row],[Calculated emissions (kgCO2e) for this spend]]*(1-SupplychainTier2[[#This Row],[RSD]])))</f>
        <v/>
      </c>
      <c r="V146" s="61">
        <v>0</v>
      </c>
      <c r="Z146" s="37" cm="1">
        <f t="array" ref="Z146">IF(OR(ISERROR(B146:V146)),1,0)</f>
        <v>0</v>
      </c>
      <c r="AA146" s="37">
        <f t="shared" si="8"/>
        <v>0</v>
      </c>
    </row>
    <row r="147" spans="1:27" ht="15" hidden="1" thickBot="1" x14ac:dyDescent="0.2">
      <c r="A147" s="72"/>
      <c r="B147" s="79" t="str">
        <f t="shared" ref="B147" si="53">IFERROR(VLOOKUP(D147,SICProductCodeLookup,2,FALSE), "")</f>
        <v/>
      </c>
      <c r="C147" s="80" t="str">
        <f t="shared" ref="C147" si="54">IFERROR((VLOOKUP(D147,SICProductCodeLookup,3,FALSE)), "")</f>
        <v/>
      </c>
      <c r="D147" s="81"/>
      <c r="E147" s="82" t="s">
        <v>247</v>
      </c>
      <c r="F147" s="83"/>
      <c r="G147" s="84"/>
      <c r="H147" s="56" t="s">
        <v>101</v>
      </c>
      <c r="I147" s="57">
        <f>SupplychainTier2[[#This Row],[Spend for which Tier 2 method accounts]]</f>
        <v>0</v>
      </c>
      <c r="J147" s="57" t="s">
        <v>101</v>
      </c>
      <c r="K147" s="57" t="str">
        <f>IFERROR(SupplychainTier2[[#This Row],[Calculated emissions (kgCO2e) for this spend]]/SupplychainTier2[[#This Row],[Spend for which Tier 2 method accounts]],"")</f>
        <v/>
      </c>
      <c r="L147" s="85"/>
      <c r="M147" s="59"/>
      <c r="N147" s="59"/>
      <c r="O147" s="61">
        <v>0</v>
      </c>
      <c r="P147" s="61">
        <v>0</v>
      </c>
      <c r="Q147" s="61">
        <f>SupplychainTier2[[#This Row],[Calculated emissions (kgCO2e) for this spend]]</f>
        <v>0</v>
      </c>
      <c r="R147" s="61">
        <v>0</v>
      </c>
      <c r="S147" s="61">
        <v>0</v>
      </c>
      <c r="T147" s="86" t="str">
        <f>IF(SupplychainTier2[[#This Row],[Calculated emissions (kgCO2e) for this spend]]="","",(SupplychainTier2[[#This Row],[Calculated emissions (kgCO2e) for this spend]]*(1+SupplychainTier2[[#This Row],[RSD]])))</f>
        <v/>
      </c>
      <c r="U147" s="86" t="str">
        <f>IF(SupplychainTier2[[#This Row],[Calculated emissions (kgCO2e) for this spend]]="","",(SupplychainTier2[[#This Row],[Calculated emissions (kgCO2e) for this spend]]*(1-SupplychainTier2[[#This Row],[RSD]])))</f>
        <v/>
      </c>
      <c r="V147" s="61">
        <v>0</v>
      </c>
      <c r="Z147" s="37" cm="1">
        <f t="array" ref="Z147">IF(OR(ISERROR(B147:V147)),1,0)</f>
        <v>0</v>
      </c>
      <c r="AA147" s="37">
        <f t="shared" si="8"/>
        <v>0</v>
      </c>
    </row>
    <row r="148" spans="1:27" ht="15" hidden="1" thickBot="1" x14ac:dyDescent="0.2">
      <c r="A148" s="72"/>
      <c r="B148" s="79" t="str">
        <f t="shared" ref="B148" si="55">IFERROR(VLOOKUP(D148,SICProductCodeLookup,2,FALSE), "")</f>
        <v/>
      </c>
      <c r="C148" s="80" t="str">
        <f t="shared" ref="C148" si="56">IFERROR((VLOOKUP(D148,SICProductCodeLookup,3,FALSE)), "")</f>
        <v/>
      </c>
      <c r="D148" s="81"/>
      <c r="E148" s="82" t="s">
        <v>247</v>
      </c>
      <c r="F148" s="83"/>
      <c r="G148" s="84"/>
      <c r="H148" s="56" t="s">
        <v>101</v>
      </c>
      <c r="I148" s="57">
        <f>SupplychainTier2[[#This Row],[Spend for which Tier 2 method accounts]]</f>
        <v>0</v>
      </c>
      <c r="J148" s="57" t="s">
        <v>101</v>
      </c>
      <c r="K148" s="57" t="str">
        <f>IFERROR(SupplychainTier2[[#This Row],[Calculated emissions (kgCO2e) for this spend]]/SupplychainTier2[[#This Row],[Spend for which Tier 2 method accounts]],"")</f>
        <v/>
      </c>
      <c r="L148" s="85"/>
      <c r="M148" s="59"/>
      <c r="N148" s="59"/>
      <c r="O148" s="61">
        <v>0</v>
      </c>
      <c r="P148" s="61">
        <v>0</v>
      </c>
      <c r="Q148" s="61">
        <f>SupplychainTier2[[#This Row],[Calculated emissions (kgCO2e) for this spend]]</f>
        <v>0</v>
      </c>
      <c r="R148" s="61">
        <v>0</v>
      </c>
      <c r="S148" s="61">
        <v>0</v>
      </c>
      <c r="T148" s="86" t="str">
        <f>IF(SupplychainTier2[[#This Row],[Calculated emissions (kgCO2e) for this spend]]="","",(SupplychainTier2[[#This Row],[Calculated emissions (kgCO2e) for this spend]]*(1+SupplychainTier2[[#This Row],[RSD]])))</f>
        <v/>
      </c>
      <c r="U148" s="86" t="str">
        <f>IF(SupplychainTier2[[#This Row],[Calculated emissions (kgCO2e) for this spend]]="","",(SupplychainTier2[[#This Row],[Calculated emissions (kgCO2e) for this spend]]*(1-SupplychainTier2[[#This Row],[RSD]])))</f>
        <v/>
      </c>
      <c r="V148" s="61">
        <v>0</v>
      </c>
      <c r="Z148" s="37" cm="1">
        <f t="array" ref="Z148">IF(OR(ISERROR(B148:V148)),1,0)</f>
        <v>0</v>
      </c>
      <c r="AA148" s="37">
        <f t="shared" si="8"/>
        <v>0</v>
      </c>
    </row>
    <row r="149" spans="1:27" ht="15" hidden="1" thickBot="1" x14ac:dyDescent="0.2">
      <c r="A149" s="72"/>
      <c r="B149" s="79" t="str">
        <f t="shared" ref="B149" si="57">IFERROR(VLOOKUP(D149,SICProductCodeLookup,2,FALSE), "")</f>
        <v/>
      </c>
      <c r="C149" s="80" t="str">
        <f t="shared" ref="C149" si="58">IFERROR((VLOOKUP(D149,SICProductCodeLookup,3,FALSE)), "")</f>
        <v/>
      </c>
      <c r="D149" s="81"/>
      <c r="E149" s="82" t="s">
        <v>247</v>
      </c>
      <c r="F149" s="83"/>
      <c r="G149" s="84"/>
      <c r="H149" s="56" t="s">
        <v>101</v>
      </c>
      <c r="I149" s="57">
        <f>SupplychainTier2[[#This Row],[Spend for which Tier 2 method accounts]]</f>
        <v>0</v>
      </c>
      <c r="J149" s="57" t="s">
        <v>101</v>
      </c>
      <c r="K149" s="57" t="str">
        <f>IFERROR(SupplychainTier2[[#This Row],[Calculated emissions (kgCO2e) for this spend]]/SupplychainTier2[[#This Row],[Spend for which Tier 2 method accounts]],"")</f>
        <v/>
      </c>
      <c r="L149" s="85"/>
      <c r="M149" s="59"/>
      <c r="N149" s="59"/>
      <c r="O149" s="61">
        <v>0</v>
      </c>
      <c r="P149" s="61">
        <v>0</v>
      </c>
      <c r="Q149" s="61">
        <f>SupplychainTier2[[#This Row],[Calculated emissions (kgCO2e) for this spend]]</f>
        <v>0</v>
      </c>
      <c r="R149" s="61">
        <v>0</v>
      </c>
      <c r="S149" s="61">
        <v>0</v>
      </c>
      <c r="T149" s="86" t="str">
        <f>IF(SupplychainTier2[[#This Row],[Calculated emissions (kgCO2e) for this spend]]="","",(SupplychainTier2[[#This Row],[Calculated emissions (kgCO2e) for this spend]]*(1+SupplychainTier2[[#This Row],[RSD]])))</f>
        <v/>
      </c>
      <c r="U149" s="86" t="str">
        <f>IF(SupplychainTier2[[#This Row],[Calculated emissions (kgCO2e) for this spend]]="","",(SupplychainTier2[[#This Row],[Calculated emissions (kgCO2e) for this spend]]*(1-SupplychainTier2[[#This Row],[RSD]])))</f>
        <v/>
      </c>
      <c r="V149" s="61">
        <v>0</v>
      </c>
      <c r="Z149" s="37" cm="1">
        <f t="array" ref="Z149">IF(OR(ISERROR(B149:V149)),1,0)</f>
        <v>0</v>
      </c>
      <c r="AA149" s="37">
        <f t="shared" si="8"/>
        <v>0</v>
      </c>
    </row>
    <row r="150" spans="1:27" ht="15" hidden="1" thickBot="1" x14ac:dyDescent="0.2">
      <c r="A150" s="72"/>
      <c r="B150" s="79" t="str">
        <f t="shared" ref="B150" si="59">IFERROR(VLOOKUP(D150,SICProductCodeLookup,2,FALSE), "")</f>
        <v/>
      </c>
      <c r="C150" s="80" t="str">
        <f t="shared" ref="C150" si="60">IFERROR((VLOOKUP(D150,SICProductCodeLookup,3,FALSE)), "")</f>
        <v/>
      </c>
      <c r="D150" s="81"/>
      <c r="E150" s="82" t="s">
        <v>247</v>
      </c>
      <c r="F150" s="83"/>
      <c r="G150" s="84"/>
      <c r="H150" s="56" t="s">
        <v>101</v>
      </c>
      <c r="I150" s="57">
        <f>SupplychainTier2[[#This Row],[Spend for which Tier 2 method accounts]]</f>
        <v>0</v>
      </c>
      <c r="J150" s="57" t="s">
        <v>101</v>
      </c>
      <c r="K150" s="57" t="str">
        <f>IFERROR(SupplychainTier2[[#This Row],[Calculated emissions (kgCO2e) for this spend]]/SupplychainTier2[[#This Row],[Spend for which Tier 2 method accounts]],"")</f>
        <v/>
      </c>
      <c r="L150" s="85"/>
      <c r="M150" s="59"/>
      <c r="N150" s="59"/>
      <c r="O150" s="61">
        <v>0</v>
      </c>
      <c r="P150" s="61">
        <v>0</v>
      </c>
      <c r="Q150" s="61">
        <f>SupplychainTier2[[#This Row],[Calculated emissions (kgCO2e) for this spend]]</f>
        <v>0</v>
      </c>
      <c r="R150" s="61">
        <v>0</v>
      </c>
      <c r="S150" s="61">
        <v>0</v>
      </c>
      <c r="T150" s="86" t="str">
        <f>IF(SupplychainTier2[[#This Row],[Calculated emissions (kgCO2e) for this spend]]="","",(SupplychainTier2[[#This Row],[Calculated emissions (kgCO2e) for this spend]]*(1+SupplychainTier2[[#This Row],[RSD]])))</f>
        <v/>
      </c>
      <c r="U150" s="86" t="str">
        <f>IF(SupplychainTier2[[#This Row],[Calculated emissions (kgCO2e) for this spend]]="","",(SupplychainTier2[[#This Row],[Calculated emissions (kgCO2e) for this spend]]*(1-SupplychainTier2[[#This Row],[RSD]])))</f>
        <v/>
      </c>
      <c r="V150" s="61">
        <v>0</v>
      </c>
      <c r="Z150" s="37" cm="1">
        <f t="array" ref="Z150">IF(OR(ISERROR(B150:V150)),1,0)</f>
        <v>0</v>
      </c>
      <c r="AA150" s="37">
        <f t="shared" si="8"/>
        <v>0</v>
      </c>
    </row>
    <row r="151" spans="1:27" ht="15" hidden="1" thickBot="1" x14ac:dyDescent="0.2">
      <c r="A151" s="72"/>
      <c r="B151" s="79" t="str">
        <f t="shared" ref="B151" si="61">IFERROR(VLOOKUP(D151,SICProductCodeLookup,2,FALSE), "")</f>
        <v/>
      </c>
      <c r="C151" s="80" t="str">
        <f t="shared" ref="C151" si="62">IFERROR((VLOOKUP(D151,SICProductCodeLookup,3,FALSE)), "")</f>
        <v/>
      </c>
      <c r="D151" s="81"/>
      <c r="E151" s="82" t="s">
        <v>247</v>
      </c>
      <c r="F151" s="83"/>
      <c r="G151" s="84"/>
      <c r="H151" s="56" t="s">
        <v>101</v>
      </c>
      <c r="I151" s="57">
        <f>SupplychainTier2[[#This Row],[Spend for which Tier 2 method accounts]]</f>
        <v>0</v>
      </c>
      <c r="J151" s="57" t="s">
        <v>101</v>
      </c>
      <c r="K151" s="57" t="str">
        <f>IFERROR(SupplychainTier2[[#This Row],[Calculated emissions (kgCO2e) for this spend]]/SupplychainTier2[[#This Row],[Spend for which Tier 2 method accounts]],"")</f>
        <v/>
      </c>
      <c r="L151" s="85"/>
      <c r="M151" s="59"/>
      <c r="N151" s="59"/>
      <c r="O151" s="61">
        <v>0</v>
      </c>
      <c r="P151" s="61">
        <v>0</v>
      </c>
      <c r="Q151" s="61">
        <f>SupplychainTier2[[#This Row],[Calculated emissions (kgCO2e) for this spend]]</f>
        <v>0</v>
      </c>
      <c r="R151" s="61">
        <v>0</v>
      </c>
      <c r="S151" s="61">
        <v>0</v>
      </c>
      <c r="T151" s="86" t="str">
        <f>IF(SupplychainTier2[[#This Row],[Calculated emissions (kgCO2e) for this spend]]="","",(SupplychainTier2[[#This Row],[Calculated emissions (kgCO2e) for this spend]]*(1+SupplychainTier2[[#This Row],[RSD]])))</f>
        <v/>
      </c>
      <c r="U151" s="86" t="str">
        <f>IF(SupplychainTier2[[#This Row],[Calculated emissions (kgCO2e) for this spend]]="","",(SupplychainTier2[[#This Row],[Calculated emissions (kgCO2e) for this spend]]*(1-SupplychainTier2[[#This Row],[RSD]])))</f>
        <v/>
      </c>
      <c r="V151" s="61">
        <v>0</v>
      </c>
      <c r="Z151" s="37" cm="1">
        <f t="array" ref="Z151">IF(OR(ISERROR(B151:V151)),1,0)</f>
        <v>0</v>
      </c>
      <c r="AA151" s="37">
        <f t="shared" si="8"/>
        <v>0</v>
      </c>
    </row>
    <row r="152" spans="1:27" ht="15" hidden="1" thickBot="1" x14ac:dyDescent="0.2">
      <c r="A152" s="72"/>
      <c r="B152" s="79" t="str">
        <f t="shared" ref="B152" si="63">IFERROR(VLOOKUP(D152,SICProductCodeLookup,2,FALSE), "")</f>
        <v/>
      </c>
      <c r="C152" s="80" t="str">
        <f t="shared" ref="C152" si="64">IFERROR((VLOOKUP(D152,SICProductCodeLookup,3,FALSE)), "")</f>
        <v/>
      </c>
      <c r="D152" s="81"/>
      <c r="E152" s="82" t="s">
        <v>247</v>
      </c>
      <c r="F152" s="83"/>
      <c r="G152" s="84"/>
      <c r="H152" s="56" t="s">
        <v>101</v>
      </c>
      <c r="I152" s="57">
        <f>SupplychainTier2[[#This Row],[Spend for which Tier 2 method accounts]]</f>
        <v>0</v>
      </c>
      <c r="J152" s="57" t="s">
        <v>101</v>
      </c>
      <c r="K152" s="57" t="str">
        <f>IFERROR(SupplychainTier2[[#This Row],[Calculated emissions (kgCO2e) for this spend]]/SupplychainTier2[[#This Row],[Spend for which Tier 2 method accounts]],"")</f>
        <v/>
      </c>
      <c r="L152" s="85"/>
      <c r="M152" s="59"/>
      <c r="N152" s="59"/>
      <c r="O152" s="61">
        <v>0</v>
      </c>
      <c r="P152" s="61">
        <v>0</v>
      </c>
      <c r="Q152" s="61">
        <f>SupplychainTier2[[#This Row],[Calculated emissions (kgCO2e) for this spend]]</f>
        <v>0</v>
      </c>
      <c r="R152" s="61">
        <v>0</v>
      </c>
      <c r="S152" s="61">
        <v>0</v>
      </c>
      <c r="T152" s="86" t="str">
        <f>IF(SupplychainTier2[[#This Row],[Calculated emissions (kgCO2e) for this spend]]="","",(SupplychainTier2[[#This Row],[Calculated emissions (kgCO2e) for this spend]]*(1+SupplychainTier2[[#This Row],[RSD]])))</f>
        <v/>
      </c>
      <c r="U152" s="86" t="str">
        <f>IF(SupplychainTier2[[#This Row],[Calculated emissions (kgCO2e) for this spend]]="","",(SupplychainTier2[[#This Row],[Calculated emissions (kgCO2e) for this spend]]*(1-SupplychainTier2[[#This Row],[RSD]])))</f>
        <v/>
      </c>
      <c r="V152" s="61">
        <v>0</v>
      </c>
      <c r="Z152" s="37" cm="1">
        <f t="array" ref="Z152">IF(OR(ISERROR(B152:V152)),1,0)</f>
        <v>0</v>
      </c>
      <c r="AA152" s="37">
        <f t="shared" si="8"/>
        <v>0</v>
      </c>
    </row>
    <row r="153" spans="1:27" ht="15" hidden="1" thickBot="1" x14ac:dyDescent="0.2">
      <c r="A153" s="72"/>
      <c r="B153" s="79" t="str">
        <f t="shared" ref="B153" si="65">IFERROR(VLOOKUP(D153,SICProductCodeLookup,2,FALSE), "")</f>
        <v/>
      </c>
      <c r="C153" s="80" t="str">
        <f t="shared" ref="C153" si="66">IFERROR((VLOOKUP(D153,SICProductCodeLookup,3,FALSE)), "")</f>
        <v/>
      </c>
      <c r="D153" s="81"/>
      <c r="E153" s="82" t="s">
        <v>247</v>
      </c>
      <c r="F153" s="83"/>
      <c r="G153" s="84"/>
      <c r="H153" s="56" t="s">
        <v>101</v>
      </c>
      <c r="I153" s="57">
        <f>SupplychainTier2[[#This Row],[Spend for which Tier 2 method accounts]]</f>
        <v>0</v>
      </c>
      <c r="J153" s="57" t="s">
        <v>101</v>
      </c>
      <c r="K153" s="57" t="str">
        <f>IFERROR(SupplychainTier2[[#This Row],[Calculated emissions (kgCO2e) for this spend]]/SupplychainTier2[[#This Row],[Spend for which Tier 2 method accounts]],"")</f>
        <v/>
      </c>
      <c r="L153" s="85"/>
      <c r="M153" s="59"/>
      <c r="N153" s="59"/>
      <c r="O153" s="61">
        <v>0</v>
      </c>
      <c r="P153" s="61">
        <v>0</v>
      </c>
      <c r="Q153" s="61">
        <f>SupplychainTier2[[#This Row],[Calculated emissions (kgCO2e) for this spend]]</f>
        <v>0</v>
      </c>
      <c r="R153" s="61">
        <v>0</v>
      </c>
      <c r="S153" s="61">
        <v>0</v>
      </c>
      <c r="T153" s="86" t="str">
        <f>IF(SupplychainTier2[[#This Row],[Calculated emissions (kgCO2e) for this spend]]="","",(SupplychainTier2[[#This Row],[Calculated emissions (kgCO2e) for this spend]]*(1+SupplychainTier2[[#This Row],[RSD]])))</f>
        <v/>
      </c>
      <c r="U153" s="86" t="str">
        <f>IF(SupplychainTier2[[#This Row],[Calculated emissions (kgCO2e) for this spend]]="","",(SupplychainTier2[[#This Row],[Calculated emissions (kgCO2e) for this spend]]*(1-SupplychainTier2[[#This Row],[RSD]])))</f>
        <v/>
      </c>
      <c r="V153" s="61">
        <v>0</v>
      </c>
      <c r="Z153" s="37" cm="1">
        <f t="array" ref="Z153">IF(OR(ISERROR(B153:V153)),1,0)</f>
        <v>0</v>
      </c>
      <c r="AA153" s="37">
        <f t="shared" si="8"/>
        <v>0</v>
      </c>
    </row>
    <row r="154" spans="1:27" ht="15" hidden="1" thickBot="1" x14ac:dyDescent="0.2">
      <c r="A154" s="72"/>
      <c r="B154" s="79" t="str">
        <f t="shared" ref="B154" si="67">IFERROR(VLOOKUP(D154,SICProductCodeLookup,2,FALSE), "")</f>
        <v/>
      </c>
      <c r="C154" s="80" t="str">
        <f t="shared" ref="C154" si="68">IFERROR((VLOOKUP(D154,SICProductCodeLookup,3,FALSE)), "")</f>
        <v/>
      </c>
      <c r="D154" s="81"/>
      <c r="E154" s="82" t="s">
        <v>247</v>
      </c>
      <c r="F154" s="83"/>
      <c r="G154" s="84"/>
      <c r="H154" s="56" t="s">
        <v>101</v>
      </c>
      <c r="I154" s="57">
        <f>SupplychainTier2[[#This Row],[Spend for which Tier 2 method accounts]]</f>
        <v>0</v>
      </c>
      <c r="J154" s="57" t="s">
        <v>101</v>
      </c>
      <c r="K154" s="57" t="str">
        <f>IFERROR(SupplychainTier2[[#This Row],[Calculated emissions (kgCO2e) for this spend]]/SupplychainTier2[[#This Row],[Spend for which Tier 2 method accounts]],"")</f>
        <v/>
      </c>
      <c r="L154" s="85"/>
      <c r="M154" s="59"/>
      <c r="N154" s="59"/>
      <c r="O154" s="61">
        <v>0</v>
      </c>
      <c r="P154" s="61">
        <v>0</v>
      </c>
      <c r="Q154" s="61">
        <f>SupplychainTier2[[#This Row],[Calculated emissions (kgCO2e) for this spend]]</f>
        <v>0</v>
      </c>
      <c r="R154" s="61">
        <v>0</v>
      </c>
      <c r="S154" s="61">
        <v>0</v>
      </c>
      <c r="T154" s="86" t="str">
        <f>IF(SupplychainTier2[[#This Row],[Calculated emissions (kgCO2e) for this spend]]="","",(SupplychainTier2[[#This Row],[Calculated emissions (kgCO2e) for this spend]]*(1+SupplychainTier2[[#This Row],[RSD]])))</f>
        <v/>
      </c>
      <c r="U154" s="86" t="str">
        <f>IF(SupplychainTier2[[#This Row],[Calculated emissions (kgCO2e) for this spend]]="","",(SupplychainTier2[[#This Row],[Calculated emissions (kgCO2e) for this spend]]*(1-SupplychainTier2[[#This Row],[RSD]])))</f>
        <v/>
      </c>
      <c r="V154" s="61">
        <v>0</v>
      </c>
      <c r="Z154" s="37" cm="1">
        <f t="array" ref="Z154">IF(OR(ISERROR(B154:V154)),1,0)</f>
        <v>0</v>
      </c>
      <c r="AA154" s="37">
        <f t="shared" si="8"/>
        <v>0</v>
      </c>
    </row>
    <row r="155" spans="1:27" ht="15" hidden="1" thickBot="1" x14ac:dyDescent="0.2">
      <c r="B155" s="79" t="str">
        <f t="shared" ref="B155:B218" si="69">IFERROR(VLOOKUP(D155,SICProductCodeLookup,2,FALSE), "")</f>
        <v/>
      </c>
      <c r="C155" s="80" t="str">
        <f t="shared" ref="C155:C218" si="70">IFERROR((VLOOKUP(D155,SICProductCodeLookup,3,FALSE)), "")</f>
        <v/>
      </c>
      <c r="D155" s="81"/>
      <c r="E155" s="82" t="s">
        <v>247</v>
      </c>
      <c r="F155" s="83"/>
      <c r="G155" s="84"/>
      <c r="H155" s="56" t="s">
        <v>101</v>
      </c>
      <c r="I155" s="57">
        <f>SupplychainTier2[[#This Row],[Spend for which Tier 2 method accounts]]</f>
        <v>0</v>
      </c>
      <c r="J155" s="57" t="s">
        <v>101</v>
      </c>
      <c r="K155" s="57" t="str">
        <f>IFERROR(SupplychainTier2[[#This Row],[Calculated emissions (kgCO2e) for this spend]]/SupplychainTier2[[#This Row],[Spend for which Tier 2 method accounts]],"")</f>
        <v/>
      </c>
      <c r="L155" s="85"/>
      <c r="M155" s="59"/>
      <c r="N155" s="59"/>
      <c r="O155" s="61">
        <v>0</v>
      </c>
      <c r="P155" s="61">
        <v>0</v>
      </c>
      <c r="Q155" s="61">
        <f>SupplychainTier2[[#This Row],[Calculated emissions (kgCO2e) for this spend]]</f>
        <v>0</v>
      </c>
      <c r="R155" s="61">
        <v>0</v>
      </c>
      <c r="S155" s="61">
        <v>0</v>
      </c>
      <c r="T155" s="86" t="str">
        <f>IF(SupplychainTier2[[#This Row],[Calculated emissions (kgCO2e) for this spend]]="","",(SupplychainTier2[[#This Row],[Calculated emissions (kgCO2e) for this spend]]*(1+SupplychainTier2[[#This Row],[RSD]])))</f>
        <v/>
      </c>
      <c r="U155" s="86" t="str">
        <f>IF(SupplychainTier2[[#This Row],[Calculated emissions (kgCO2e) for this spend]]="","",(SupplychainTier2[[#This Row],[Calculated emissions (kgCO2e) for this spend]]*(1-SupplychainTier2[[#This Row],[RSD]])))</f>
        <v/>
      </c>
      <c r="V155" s="61">
        <v>0</v>
      </c>
    </row>
    <row r="156" spans="1:27" ht="15" hidden="1" thickBot="1" x14ac:dyDescent="0.2">
      <c r="B156" s="79" t="str">
        <f t="shared" si="69"/>
        <v/>
      </c>
      <c r="C156" s="80" t="str">
        <f t="shared" si="70"/>
        <v/>
      </c>
      <c r="D156" s="81"/>
      <c r="E156" s="82" t="s">
        <v>247</v>
      </c>
      <c r="F156" s="83"/>
      <c r="G156" s="84"/>
      <c r="H156" s="56" t="s">
        <v>101</v>
      </c>
      <c r="I156" s="57">
        <f>SupplychainTier2[[#This Row],[Spend for which Tier 2 method accounts]]</f>
        <v>0</v>
      </c>
      <c r="J156" s="57" t="s">
        <v>101</v>
      </c>
      <c r="K156" s="57" t="str">
        <f>IFERROR(SupplychainTier2[[#This Row],[Calculated emissions (kgCO2e) for this spend]]/SupplychainTier2[[#This Row],[Spend for which Tier 2 method accounts]],"")</f>
        <v/>
      </c>
      <c r="L156" s="85"/>
      <c r="M156" s="59"/>
      <c r="N156" s="59"/>
      <c r="O156" s="61">
        <v>0</v>
      </c>
      <c r="P156" s="61">
        <v>0</v>
      </c>
      <c r="Q156" s="61">
        <f>SupplychainTier2[[#This Row],[Calculated emissions (kgCO2e) for this spend]]</f>
        <v>0</v>
      </c>
      <c r="R156" s="61">
        <v>0</v>
      </c>
      <c r="S156" s="61">
        <v>0</v>
      </c>
      <c r="T156" s="86" t="str">
        <f>IF(SupplychainTier2[[#This Row],[Calculated emissions (kgCO2e) for this spend]]="","",(SupplychainTier2[[#This Row],[Calculated emissions (kgCO2e) for this spend]]*(1+SupplychainTier2[[#This Row],[RSD]])))</f>
        <v/>
      </c>
      <c r="U156" s="86" t="str">
        <f>IF(SupplychainTier2[[#This Row],[Calculated emissions (kgCO2e) for this spend]]="","",(SupplychainTier2[[#This Row],[Calculated emissions (kgCO2e) for this spend]]*(1-SupplychainTier2[[#This Row],[RSD]])))</f>
        <v/>
      </c>
      <c r="V156" s="61">
        <v>0</v>
      </c>
    </row>
    <row r="157" spans="1:27" ht="15" hidden="1" thickBot="1" x14ac:dyDescent="0.2">
      <c r="B157" s="79" t="str">
        <f t="shared" si="69"/>
        <v/>
      </c>
      <c r="C157" s="80" t="str">
        <f t="shared" si="70"/>
        <v/>
      </c>
      <c r="D157" s="81"/>
      <c r="E157" s="82" t="s">
        <v>247</v>
      </c>
      <c r="F157" s="83"/>
      <c r="G157" s="84"/>
      <c r="H157" s="56" t="s">
        <v>101</v>
      </c>
      <c r="I157" s="57">
        <f>SupplychainTier2[[#This Row],[Spend for which Tier 2 method accounts]]</f>
        <v>0</v>
      </c>
      <c r="J157" s="57" t="s">
        <v>101</v>
      </c>
      <c r="K157" s="57" t="str">
        <f>IFERROR(SupplychainTier2[[#This Row],[Calculated emissions (kgCO2e) for this spend]]/SupplychainTier2[[#This Row],[Spend for which Tier 2 method accounts]],"")</f>
        <v/>
      </c>
      <c r="L157" s="85"/>
      <c r="M157" s="59"/>
      <c r="N157" s="59"/>
      <c r="O157" s="61">
        <v>0</v>
      </c>
      <c r="P157" s="61">
        <v>0</v>
      </c>
      <c r="Q157" s="61">
        <f>SupplychainTier2[[#This Row],[Calculated emissions (kgCO2e) for this spend]]</f>
        <v>0</v>
      </c>
      <c r="R157" s="61">
        <v>0</v>
      </c>
      <c r="S157" s="61">
        <v>0</v>
      </c>
      <c r="T157" s="86" t="str">
        <f>IF(SupplychainTier2[[#This Row],[Calculated emissions (kgCO2e) for this spend]]="","",(SupplychainTier2[[#This Row],[Calculated emissions (kgCO2e) for this spend]]*(1+SupplychainTier2[[#This Row],[RSD]])))</f>
        <v/>
      </c>
      <c r="U157" s="86" t="str">
        <f>IF(SupplychainTier2[[#This Row],[Calculated emissions (kgCO2e) for this spend]]="","",(SupplychainTier2[[#This Row],[Calculated emissions (kgCO2e) for this spend]]*(1-SupplychainTier2[[#This Row],[RSD]])))</f>
        <v/>
      </c>
      <c r="V157" s="61">
        <v>0</v>
      </c>
    </row>
    <row r="158" spans="1:27" ht="15" hidden="1" thickBot="1" x14ac:dyDescent="0.2">
      <c r="B158" s="79" t="str">
        <f t="shared" si="69"/>
        <v/>
      </c>
      <c r="C158" s="80" t="str">
        <f t="shared" si="70"/>
        <v/>
      </c>
      <c r="D158" s="81"/>
      <c r="E158" s="82" t="s">
        <v>247</v>
      </c>
      <c r="F158" s="83"/>
      <c r="G158" s="84"/>
      <c r="H158" s="56" t="s">
        <v>101</v>
      </c>
      <c r="I158" s="57">
        <f>SupplychainTier2[[#This Row],[Spend for which Tier 2 method accounts]]</f>
        <v>0</v>
      </c>
      <c r="J158" s="57" t="s">
        <v>101</v>
      </c>
      <c r="K158" s="57" t="str">
        <f>IFERROR(SupplychainTier2[[#This Row],[Calculated emissions (kgCO2e) for this spend]]/SupplychainTier2[[#This Row],[Spend for which Tier 2 method accounts]],"")</f>
        <v/>
      </c>
      <c r="L158" s="85"/>
      <c r="M158" s="59"/>
      <c r="N158" s="59"/>
      <c r="O158" s="61">
        <v>0</v>
      </c>
      <c r="P158" s="61">
        <v>0</v>
      </c>
      <c r="Q158" s="61">
        <f>SupplychainTier2[[#This Row],[Calculated emissions (kgCO2e) for this spend]]</f>
        <v>0</v>
      </c>
      <c r="R158" s="61">
        <v>0</v>
      </c>
      <c r="S158" s="61">
        <v>0</v>
      </c>
      <c r="T158" s="86" t="str">
        <f>IF(SupplychainTier2[[#This Row],[Calculated emissions (kgCO2e) for this spend]]="","",(SupplychainTier2[[#This Row],[Calculated emissions (kgCO2e) for this spend]]*(1+SupplychainTier2[[#This Row],[RSD]])))</f>
        <v/>
      </c>
      <c r="U158" s="86" t="str">
        <f>IF(SupplychainTier2[[#This Row],[Calculated emissions (kgCO2e) for this spend]]="","",(SupplychainTier2[[#This Row],[Calculated emissions (kgCO2e) for this spend]]*(1-SupplychainTier2[[#This Row],[RSD]])))</f>
        <v/>
      </c>
      <c r="V158" s="61">
        <v>0</v>
      </c>
    </row>
    <row r="159" spans="1:27" ht="15" hidden="1" thickBot="1" x14ac:dyDescent="0.2">
      <c r="B159" s="79" t="str">
        <f t="shared" si="69"/>
        <v/>
      </c>
      <c r="C159" s="80" t="str">
        <f t="shared" si="70"/>
        <v/>
      </c>
      <c r="D159" s="81"/>
      <c r="E159" s="82" t="s">
        <v>247</v>
      </c>
      <c r="F159" s="83"/>
      <c r="G159" s="84"/>
      <c r="H159" s="56" t="s">
        <v>101</v>
      </c>
      <c r="I159" s="57">
        <f>SupplychainTier2[[#This Row],[Spend for which Tier 2 method accounts]]</f>
        <v>0</v>
      </c>
      <c r="J159" s="57" t="s">
        <v>101</v>
      </c>
      <c r="K159" s="57" t="str">
        <f>IFERROR(SupplychainTier2[[#This Row],[Calculated emissions (kgCO2e) for this spend]]/SupplychainTier2[[#This Row],[Spend for which Tier 2 method accounts]],"")</f>
        <v/>
      </c>
      <c r="L159" s="85"/>
      <c r="M159" s="59"/>
      <c r="N159" s="59"/>
      <c r="O159" s="61">
        <v>0</v>
      </c>
      <c r="P159" s="61">
        <v>0</v>
      </c>
      <c r="Q159" s="61">
        <f>SupplychainTier2[[#This Row],[Calculated emissions (kgCO2e) for this spend]]</f>
        <v>0</v>
      </c>
      <c r="R159" s="61">
        <v>0</v>
      </c>
      <c r="S159" s="61">
        <v>0</v>
      </c>
      <c r="T159" s="86" t="str">
        <f>IF(SupplychainTier2[[#This Row],[Calculated emissions (kgCO2e) for this spend]]="","",(SupplychainTier2[[#This Row],[Calculated emissions (kgCO2e) for this spend]]*(1+SupplychainTier2[[#This Row],[RSD]])))</f>
        <v/>
      </c>
      <c r="U159" s="86" t="str">
        <f>IF(SupplychainTier2[[#This Row],[Calculated emissions (kgCO2e) for this spend]]="","",(SupplychainTier2[[#This Row],[Calculated emissions (kgCO2e) for this spend]]*(1-SupplychainTier2[[#This Row],[RSD]])))</f>
        <v/>
      </c>
      <c r="V159" s="61">
        <v>0</v>
      </c>
    </row>
    <row r="160" spans="1:27" ht="15" hidden="1" thickBot="1" x14ac:dyDescent="0.2">
      <c r="B160" s="79" t="str">
        <f t="shared" si="69"/>
        <v/>
      </c>
      <c r="C160" s="80" t="str">
        <f t="shared" si="70"/>
        <v/>
      </c>
      <c r="D160" s="81"/>
      <c r="E160" s="82" t="s">
        <v>247</v>
      </c>
      <c r="F160" s="83"/>
      <c r="G160" s="84"/>
      <c r="H160" s="56" t="s">
        <v>101</v>
      </c>
      <c r="I160" s="57">
        <f>SupplychainTier2[[#This Row],[Spend for which Tier 2 method accounts]]</f>
        <v>0</v>
      </c>
      <c r="J160" s="57" t="s">
        <v>101</v>
      </c>
      <c r="K160" s="57" t="str">
        <f>IFERROR(SupplychainTier2[[#This Row],[Calculated emissions (kgCO2e) for this spend]]/SupplychainTier2[[#This Row],[Spend for which Tier 2 method accounts]],"")</f>
        <v/>
      </c>
      <c r="L160" s="85"/>
      <c r="M160" s="59"/>
      <c r="N160" s="59"/>
      <c r="O160" s="61">
        <v>0</v>
      </c>
      <c r="P160" s="61">
        <v>0</v>
      </c>
      <c r="Q160" s="61">
        <f>SupplychainTier2[[#This Row],[Calculated emissions (kgCO2e) for this spend]]</f>
        <v>0</v>
      </c>
      <c r="R160" s="61">
        <v>0</v>
      </c>
      <c r="S160" s="61">
        <v>0</v>
      </c>
      <c r="T160" s="86" t="str">
        <f>IF(SupplychainTier2[[#This Row],[Calculated emissions (kgCO2e) for this spend]]="","",(SupplychainTier2[[#This Row],[Calculated emissions (kgCO2e) for this spend]]*(1+SupplychainTier2[[#This Row],[RSD]])))</f>
        <v/>
      </c>
      <c r="U160" s="86" t="str">
        <f>IF(SupplychainTier2[[#This Row],[Calculated emissions (kgCO2e) for this spend]]="","",(SupplychainTier2[[#This Row],[Calculated emissions (kgCO2e) for this spend]]*(1-SupplychainTier2[[#This Row],[RSD]])))</f>
        <v/>
      </c>
      <c r="V160" s="61">
        <v>0</v>
      </c>
    </row>
    <row r="161" spans="2:22" ht="15" hidden="1" thickBot="1" x14ac:dyDescent="0.2">
      <c r="B161" s="79" t="str">
        <f t="shared" si="69"/>
        <v/>
      </c>
      <c r="C161" s="80" t="str">
        <f t="shared" si="70"/>
        <v/>
      </c>
      <c r="D161" s="81"/>
      <c r="E161" s="82" t="s">
        <v>247</v>
      </c>
      <c r="F161" s="83"/>
      <c r="G161" s="84"/>
      <c r="H161" s="56" t="s">
        <v>101</v>
      </c>
      <c r="I161" s="57">
        <f>SupplychainTier2[[#This Row],[Spend for which Tier 2 method accounts]]</f>
        <v>0</v>
      </c>
      <c r="J161" s="57" t="s">
        <v>101</v>
      </c>
      <c r="K161" s="57" t="str">
        <f>IFERROR(SupplychainTier2[[#This Row],[Calculated emissions (kgCO2e) for this spend]]/SupplychainTier2[[#This Row],[Spend for which Tier 2 method accounts]],"")</f>
        <v/>
      </c>
      <c r="L161" s="85"/>
      <c r="M161" s="59"/>
      <c r="N161" s="59"/>
      <c r="O161" s="61">
        <v>0</v>
      </c>
      <c r="P161" s="61">
        <v>0</v>
      </c>
      <c r="Q161" s="61">
        <f>SupplychainTier2[[#This Row],[Calculated emissions (kgCO2e) for this spend]]</f>
        <v>0</v>
      </c>
      <c r="R161" s="61">
        <v>0</v>
      </c>
      <c r="S161" s="61">
        <v>0</v>
      </c>
      <c r="T161" s="86" t="str">
        <f>IF(SupplychainTier2[[#This Row],[Calculated emissions (kgCO2e) for this spend]]="","",(SupplychainTier2[[#This Row],[Calculated emissions (kgCO2e) for this spend]]*(1+SupplychainTier2[[#This Row],[RSD]])))</f>
        <v/>
      </c>
      <c r="U161" s="86" t="str">
        <f>IF(SupplychainTier2[[#This Row],[Calculated emissions (kgCO2e) for this spend]]="","",(SupplychainTier2[[#This Row],[Calculated emissions (kgCO2e) for this spend]]*(1-SupplychainTier2[[#This Row],[RSD]])))</f>
        <v/>
      </c>
      <c r="V161" s="61">
        <v>0</v>
      </c>
    </row>
    <row r="162" spans="2:22" ht="15" hidden="1" thickBot="1" x14ac:dyDescent="0.2">
      <c r="B162" s="79" t="str">
        <f t="shared" si="69"/>
        <v/>
      </c>
      <c r="C162" s="80" t="str">
        <f t="shared" si="70"/>
        <v/>
      </c>
      <c r="D162" s="81"/>
      <c r="E162" s="82" t="s">
        <v>247</v>
      </c>
      <c r="F162" s="83"/>
      <c r="G162" s="84"/>
      <c r="H162" s="56" t="s">
        <v>101</v>
      </c>
      <c r="I162" s="57">
        <f>SupplychainTier2[[#This Row],[Spend for which Tier 2 method accounts]]</f>
        <v>0</v>
      </c>
      <c r="J162" s="57" t="s">
        <v>101</v>
      </c>
      <c r="K162" s="57" t="str">
        <f>IFERROR(SupplychainTier2[[#This Row],[Calculated emissions (kgCO2e) for this spend]]/SupplychainTier2[[#This Row],[Spend for which Tier 2 method accounts]],"")</f>
        <v/>
      </c>
      <c r="L162" s="85"/>
      <c r="M162" s="59"/>
      <c r="N162" s="59"/>
      <c r="O162" s="61">
        <v>0</v>
      </c>
      <c r="P162" s="61">
        <v>0</v>
      </c>
      <c r="Q162" s="61">
        <f>SupplychainTier2[[#This Row],[Calculated emissions (kgCO2e) for this spend]]</f>
        <v>0</v>
      </c>
      <c r="R162" s="61">
        <v>0</v>
      </c>
      <c r="S162" s="61">
        <v>0</v>
      </c>
      <c r="T162" s="86" t="str">
        <f>IF(SupplychainTier2[[#This Row],[Calculated emissions (kgCO2e) for this spend]]="","",(SupplychainTier2[[#This Row],[Calculated emissions (kgCO2e) for this spend]]*(1+SupplychainTier2[[#This Row],[RSD]])))</f>
        <v/>
      </c>
      <c r="U162" s="86" t="str">
        <f>IF(SupplychainTier2[[#This Row],[Calculated emissions (kgCO2e) for this spend]]="","",(SupplychainTier2[[#This Row],[Calculated emissions (kgCO2e) for this spend]]*(1-SupplychainTier2[[#This Row],[RSD]])))</f>
        <v/>
      </c>
      <c r="V162" s="61">
        <v>0</v>
      </c>
    </row>
    <row r="163" spans="2:22" ht="15" hidden="1" thickBot="1" x14ac:dyDescent="0.2">
      <c r="B163" s="79" t="str">
        <f t="shared" si="69"/>
        <v/>
      </c>
      <c r="C163" s="80" t="str">
        <f t="shared" si="70"/>
        <v/>
      </c>
      <c r="D163" s="81"/>
      <c r="E163" s="82" t="s">
        <v>247</v>
      </c>
      <c r="F163" s="83"/>
      <c r="G163" s="84"/>
      <c r="H163" s="56" t="s">
        <v>101</v>
      </c>
      <c r="I163" s="57">
        <f>SupplychainTier2[[#This Row],[Spend for which Tier 2 method accounts]]</f>
        <v>0</v>
      </c>
      <c r="J163" s="57" t="s">
        <v>101</v>
      </c>
      <c r="K163" s="57" t="str">
        <f>IFERROR(SupplychainTier2[[#This Row],[Calculated emissions (kgCO2e) for this spend]]/SupplychainTier2[[#This Row],[Spend for which Tier 2 method accounts]],"")</f>
        <v/>
      </c>
      <c r="L163" s="85"/>
      <c r="M163" s="59"/>
      <c r="N163" s="59"/>
      <c r="O163" s="61">
        <v>0</v>
      </c>
      <c r="P163" s="61">
        <v>0</v>
      </c>
      <c r="Q163" s="61">
        <f>SupplychainTier2[[#This Row],[Calculated emissions (kgCO2e) for this spend]]</f>
        <v>0</v>
      </c>
      <c r="R163" s="61">
        <v>0</v>
      </c>
      <c r="S163" s="61">
        <v>0</v>
      </c>
      <c r="T163" s="86" t="str">
        <f>IF(SupplychainTier2[[#This Row],[Calculated emissions (kgCO2e) for this spend]]="","",(SupplychainTier2[[#This Row],[Calculated emissions (kgCO2e) for this spend]]*(1+SupplychainTier2[[#This Row],[RSD]])))</f>
        <v/>
      </c>
      <c r="U163" s="86" t="str">
        <f>IF(SupplychainTier2[[#This Row],[Calculated emissions (kgCO2e) for this spend]]="","",(SupplychainTier2[[#This Row],[Calculated emissions (kgCO2e) for this spend]]*(1-SupplychainTier2[[#This Row],[RSD]])))</f>
        <v/>
      </c>
      <c r="V163" s="61">
        <v>0</v>
      </c>
    </row>
    <row r="164" spans="2:22" ht="15" hidden="1" thickBot="1" x14ac:dyDescent="0.2">
      <c r="B164" s="79" t="str">
        <f t="shared" si="69"/>
        <v/>
      </c>
      <c r="C164" s="80" t="str">
        <f t="shared" si="70"/>
        <v/>
      </c>
      <c r="D164" s="81"/>
      <c r="E164" s="82" t="s">
        <v>247</v>
      </c>
      <c r="F164" s="83"/>
      <c r="G164" s="84"/>
      <c r="H164" s="56" t="s">
        <v>101</v>
      </c>
      <c r="I164" s="57">
        <f>SupplychainTier2[[#This Row],[Spend for which Tier 2 method accounts]]</f>
        <v>0</v>
      </c>
      <c r="J164" s="57" t="s">
        <v>101</v>
      </c>
      <c r="K164" s="57" t="str">
        <f>IFERROR(SupplychainTier2[[#This Row],[Calculated emissions (kgCO2e) for this spend]]/SupplychainTier2[[#This Row],[Spend for which Tier 2 method accounts]],"")</f>
        <v/>
      </c>
      <c r="L164" s="85"/>
      <c r="M164" s="59"/>
      <c r="N164" s="59"/>
      <c r="O164" s="61">
        <v>0</v>
      </c>
      <c r="P164" s="61">
        <v>0</v>
      </c>
      <c r="Q164" s="61">
        <f>SupplychainTier2[[#This Row],[Calculated emissions (kgCO2e) for this spend]]</f>
        <v>0</v>
      </c>
      <c r="R164" s="61">
        <v>0</v>
      </c>
      <c r="S164" s="61">
        <v>0</v>
      </c>
      <c r="T164" s="86" t="str">
        <f>IF(SupplychainTier2[[#This Row],[Calculated emissions (kgCO2e) for this spend]]="","",(SupplychainTier2[[#This Row],[Calculated emissions (kgCO2e) for this spend]]*(1+SupplychainTier2[[#This Row],[RSD]])))</f>
        <v/>
      </c>
      <c r="U164" s="86" t="str">
        <f>IF(SupplychainTier2[[#This Row],[Calculated emissions (kgCO2e) for this spend]]="","",(SupplychainTier2[[#This Row],[Calculated emissions (kgCO2e) for this spend]]*(1-SupplychainTier2[[#This Row],[RSD]])))</f>
        <v/>
      </c>
      <c r="V164" s="61">
        <v>0</v>
      </c>
    </row>
    <row r="165" spans="2:22" ht="15" hidden="1" thickBot="1" x14ac:dyDescent="0.2">
      <c r="B165" s="79" t="str">
        <f t="shared" si="69"/>
        <v/>
      </c>
      <c r="C165" s="80" t="str">
        <f t="shared" si="70"/>
        <v/>
      </c>
      <c r="D165" s="81"/>
      <c r="E165" s="82" t="s">
        <v>247</v>
      </c>
      <c r="F165" s="83"/>
      <c r="G165" s="84"/>
      <c r="H165" s="56" t="s">
        <v>101</v>
      </c>
      <c r="I165" s="57">
        <f>SupplychainTier2[[#This Row],[Spend for which Tier 2 method accounts]]</f>
        <v>0</v>
      </c>
      <c r="J165" s="57" t="s">
        <v>101</v>
      </c>
      <c r="K165" s="57" t="str">
        <f>IFERROR(SupplychainTier2[[#This Row],[Calculated emissions (kgCO2e) for this spend]]/SupplychainTier2[[#This Row],[Spend for which Tier 2 method accounts]],"")</f>
        <v/>
      </c>
      <c r="L165" s="85"/>
      <c r="M165" s="59"/>
      <c r="N165" s="59"/>
      <c r="O165" s="61">
        <v>0</v>
      </c>
      <c r="P165" s="61">
        <v>0</v>
      </c>
      <c r="Q165" s="61">
        <f>SupplychainTier2[[#This Row],[Calculated emissions (kgCO2e) for this spend]]</f>
        <v>0</v>
      </c>
      <c r="R165" s="61">
        <v>0</v>
      </c>
      <c r="S165" s="61">
        <v>0</v>
      </c>
      <c r="T165" s="86" t="str">
        <f>IF(SupplychainTier2[[#This Row],[Calculated emissions (kgCO2e) for this spend]]="","",(SupplychainTier2[[#This Row],[Calculated emissions (kgCO2e) for this spend]]*(1+SupplychainTier2[[#This Row],[RSD]])))</f>
        <v/>
      </c>
      <c r="U165" s="86" t="str">
        <f>IF(SupplychainTier2[[#This Row],[Calculated emissions (kgCO2e) for this spend]]="","",(SupplychainTier2[[#This Row],[Calculated emissions (kgCO2e) for this spend]]*(1-SupplychainTier2[[#This Row],[RSD]])))</f>
        <v/>
      </c>
      <c r="V165" s="61">
        <v>0</v>
      </c>
    </row>
    <row r="166" spans="2:22" ht="15" hidden="1" thickBot="1" x14ac:dyDescent="0.2">
      <c r="B166" s="79" t="str">
        <f t="shared" si="69"/>
        <v/>
      </c>
      <c r="C166" s="80" t="str">
        <f t="shared" si="70"/>
        <v/>
      </c>
      <c r="D166" s="81"/>
      <c r="E166" s="82" t="s">
        <v>247</v>
      </c>
      <c r="F166" s="83"/>
      <c r="G166" s="84"/>
      <c r="H166" s="56" t="s">
        <v>101</v>
      </c>
      <c r="I166" s="57">
        <f>SupplychainTier2[[#This Row],[Spend for which Tier 2 method accounts]]</f>
        <v>0</v>
      </c>
      <c r="J166" s="57" t="s">
        <v>101</v>
      </c>
      <c r="K166" s="57" t="str">
        <f>IFERROR(SupplychainTier2[[#This Row],[Calculated emissions (kgCO2e) for this spend]]/SupplychainTier2[[#This Row],[Spend for which Tier 2 method accounts]],"")</f>
        <v/>
      </c>
      <c r="L166" s="85"/>
      <c r="M166" s="59"/>
      <c r="N166" s="59"/>
      <c r="O166" s="61">
        <v>0</v>
      </c>
      <c r="P166" s="61">
        <v>0</v>
      </c>
      <c r="Q166" s="61">
        <f>SupplychainTier2[[#This Row],[Calculated emissions (kgCO2e) for this spend]]</f>
        <v>0</v>
      </c>
      <c r="R166" s="61">
        <v>0</v>
      </c>
      <c r="S166" s="61">
        <v>0</v>
      </c>
      <c r="T166" s="86" t="str">
        <f>IF(SupplychainTier2[[#This Row],[Calculated emissions (kgCO2e) for this spend]]="","",(SupplychainTier2[[#This Row],[Calculated emissions (kgCO2e) for this spend]]*(1+SupplychainTier2[[#This Row],[RSD]])))</f>
        <v/>
      </c>
      <c r="U166" s="86" t="str">
        <f>IF(SupplychainTier2[[#This Row],[Calculated emissions (kgCO2e) for this spend]]="","",(SupplychainTier2[[#This Row],[Calculated emissions (kgCO2e) for this spend]]*(1-SupplychainTier2[[#This Row],[RSD]])))</f>
        <v/>
      </c>
      <c r="V166" s="61">
        <v>0</v>
      </c>
    </row>
    <row r="167" spans="2:22" ht="15" hidden="1" thickBot="1" x14ac:dyDescent="0.2">
      <c r="B167" s="79" t="str">
        <f t="shared" si="69"/>
        <v/>
      </c>
      <c r="C167" s="80" t="str">
        <f t="shared" si="70"/>
        <v/>
      </c>
      <c r="D167" s="81"/>
      <c r="E167" s="82" t="s">
        <v>247</v>
      </c>
      <c r="F167" s="83"/>
      <c r="G167" s="84"/>
      <c r="H167" s="56" t="s">
        <v>101</v>
      </c>
      <c r="I167" s="57">
        <f>SupplychainTier2[[#This Row],[Spend for which Tier 2 method accounts]]</f>
        <v>0</v>
      </c>
      <c r="J167" s="57" t="s">
        <v>101</v>
      </c>
      <c r="K167" s="57" t="str">
        <f>IFERROR(SupplychainTier2[[#This Row],[Calculated emissions (kgCO2e) for this spend]]/SupplychainTier2[[#This Row],[Spend for which Tier 2 method accounts]],"")</f>
        <v/>
      </c>
      <c r="L167" s="85"/>
      <c r="M167" s="59"/>
      <c r="N167" s="59"/>
      <c r="O167" s="61">
        <v>0</v>
      </c>
      <c r="P167" s="61">
        <v>0</v>
      </c>
      <c r="Q167" s="61">
        <f>SupplychainTier2[[#This Row],[Calculated emissions (kgCO2e) for this spend]]</f>
        <v>0</v>
      </c>
      <c r="R167" s="61">
        <v>0</v>
      </c>
      <c r="S167" s="61">
        <v>0</v>
      </c>
      <c r="T167" s="86" t="str">
        <f>IF(SupplychainTier2[[#This Row],[Calculated emissions (kgCO2e) for this spend]]="","",(SupplychainTier2[[#This Row],[Calculated emissions (kgCO2e) for this spend]]*(1+SupplychainTier2[[#This Row],[RSD]])))</f>
        <v/>
      </c>
      <c r="U167" s="86" t="str">
        <f>IF(SupplychainTier2[[#This Row],[Calculated emissions (kgCO2e) for this spend]]="","",(SupplychainTier2[[#This Row],[Calculated emissions (kgCO2e) for this spend]]*(1-SupplychainTier2[[#This Row],[RSD]])))</f>
        <v/>
      </c>
      <c r="V167" s="61">
        <v>0</v>
      </c>
    </row>
    <row r="168" spans="2:22" ht="15" hidden="1" thickBot="1" x14ac:dyDescent="0.2">
      <c r="B168" s="79" t="str">
        <f t="shared" si="69"/>
        <v/>
      </c>
      <c r="C168" s="80" t="str">
        <f t="shared" si="70"/>
        <v/>
      </c>
      <c r="D168" s="81"/>
      <c r="E168" s="82" t="s">
        <v>247</v>
      </c>
      <c r="F168" s="83"/>
      <c r="G168" s="84"/>
      <c r="H168" s="56" t="s">
        <v>101</v>
      </c>
      <c r="I168" s="57">
        <f>SupplychainTier2[[#This Row],[Spend for which Tier 2 method accounts]]</f>
        <v>0</v>
      </c>
      <c r="J168" s="57" t="s">
        <v>101</v>
      </c>
      <c r="K168" s="57" t="str">
        <f>IFERROR(SupplychainTier2[[#This Row],[Calculated emissions (kgCO2e) for this spend]]/SupplychainTier2[[#This Row],[Spend for which Tier 2 method accounts]],"")</f>
        <v/>
      </c>
      <c r="L168" s="85"/>
      <c r="M168" s="59"/>
      <c r="N168" s="59"/>
      <c r="O168" s="61">
        <v>0</v>
      </c>
      <c r="P168" s="61">
        <v>0</v>
      </c>
      <c r="Q168" s="61">
        <f>SupplychainTier2[[#This Row],[Calculated emissions (kgCO2e) for this spend]]</f>
        <v>0</v>
      </c>
      <c r="R168" s="61">
        <v>0</v>
      </c>
      <c r="S168" s="61">
        <v>0</v>
      </c>
      <c r="T168" s="86" t="str">
        <f>IF(SupplychainTier2[[#This Row],[Calculated emissions (kgCO2e) for this spend]]="","",(SupplychainTier2[[#This Row],[Calculated emissions (kgCO2e) for this spend]]*(1+SupplychainTier2[[#This Row],[RSD]])))</f>
        <v/>
      </c>
      <c r="U168" s="86" t="str">
        <f>IF(SupplychainTier2[[#This Row],[Calculated emissions (kgCO2e) for this spend]]="","",(SupplychainTier2[[#This Row],[Calculated emissions (kgCO2e) for this spend]]*(1-SupplychainTier2[[#This Row],[RSD]])))</f>
        <v/>
      </c>
      <c r="V168" s="61">
        <v>0</v>
      </c>
    </row>
    <row r="169" spans="2:22" ht="15" hidden="1" thickBot="1" x14ac:dyDescent="0.2">
      <c r="B169" s="79" t="str">
        <f t="shared" si="69"/>
        <v/>
      </c>
      <c r="C169" s="80" t="str">
        <f t="shared" si="70"/>
        <v/>
      </c>
      <c r="D169" s="81"/>
      <c r="E169" s="82" t="s">
        <v>247</v>
      </c>
      <c r="F169" s="83"/>
      <c r="G169" s="84"/>
      <c r="H169" s="56" t="s">
        <v>101</v>
      </c>
      <c r="I169" s="57">
        <f>SupplychainTier2[[#This Row],[Spend for which Tier 2 method accounts]]</f>
        <v>0</v>
      </c>
      <c r="J169" s="57" t="s">
        <v>101</v>
      </c>
      <c r="K169" s="57" t="str">
        <f>IFERROR(SupplychainTier2[[#This Row],[Calculated emissions (kgCO2e) for this spend]]/SupplychainTier2[[#This Row],[Spend for which Tier 2 method accounts]],"")</f>
        <v/>
      </c>
      <c r="L169" s="85"/>
      <c r="M169" s="59"/>
      <c r="N169" s="59"/>
      <c r="O169" s="61">
        <v>0</v>
      </c>
      <c r="P169" s="61">
        <v>0</v>
      </c>
      <c r="Q169" s="61">
        <f>SupplychainTier2[[#This Row],[Calculated emissions (kgCO2e) for this spend]]</f>
        <v>0</v>
      </c>
      <c r="R169" s="61">
        <v>0</v>
      </c>
      <c r="S169" s="61">
        <v>0</v>
      </c>
      <c r="T169" s="86" t="str">
        <f>IF(SupplychainTier2[[#This Row],[Calculated emissions (kgCO2e) for this spend]]="","",(SupplychainTier2[[#This Row],[Calculated emissions (kgCO2e) for this spend]]*(1+SupplychainTier2[[#This Row],[RSD]])))</f>
        <v/>
      </c>
      <c r="U169" s="86" t="str">
        <f>IF(SupplychainTier2[[#This Row],[Calculated emissions (kgCO2e) for this spend]]="","",(SupplychainTier2[[#This Row],[Calculated emissions (kgCO2e) for this spend]]*(1-SupplychainTier2[[#This Row],[RSD]])))</f>
        <v/>
      </c>
      <c r="V169" s="61">
        <v>0</v>
      </c>
    </row>
    <row r="170" spans="2:22" ht="15" hidden="1" thickBot="1" x14ac:dyDescent="0.2">
      <c r="B170" s="79" t="str">
        <f t="shared" si="69"/>
        <v/>
      </c>
      <c r="C170" s="80" t="str">
        <f t="shared" si="70"/>
        <v/>
      </c>
      <c r="D170" s="81"/>
      <c r="E170" s="82" t="s">
        <v>247</v>
      </c>
      <c r="F170" s="83"/>
      <c r="G170" s="84"/>
      <c r="H170" s="56" t="s">
        <v>101</v>
      </c>
      <c r="I170" s="57">
        <f>SupplychainTier2[[#This Row],[Spend for which Tier 2 method accounts]]</f>
        <v>0</v>
      </c>
      <c r="J170" s="57" t="s">
        <v>101</v>
      </c>
      <c r="K170" s="57" t="str">
        <f>IFERROR(SupplychainTier2[[#This Row],[Calculated emissions (kgCO2e) for this spend]]/SupplychainTier2[[#This Row],[Spend for which Tier 2 method accounts]],"")</f>
        <v/>
      </c>
      <c r="L170" s="85"/>
      <c r="M170" s="59"/>
      <c r="N170" s="59"/>
      <c r="O170" s="61">
        <v>0</v>
      </c>
      <c r="P170" s="61">
        <v>0</v>
      </c>
      <c r="Q170" s="61">
        <f>SupplychainTier2[[#This Row],[Calculated emissions (kgCO2e) for this spend]]</f>
        <v>0</v>
      </c>
      <c r="R170" s="61">
        <v>0</v>
      </c>
      <c r="S170" s="61">
        <v>0</v>
      </c>
      <c r="T170" s="86" t="str">
        <f>IF(SupplychainTier2[[#This Row],[Calculated emissions (kgCO2e) for this spend]]="","",(SupplychainTier2[[#This Row],[Calculated emissions (kgCO2e) for this spend]]*(1+SupplychainTier2[[#This Row],[RSD]])))</f>
        <v/>
      </c>
      <c r="U170" s="86" t="str">
        <f>IF(SupplychainTier2[[#This Row],[Calculated emissions (kgCO2e) for this spend]]="","",(SupplychainTier2[[#This Row],[Calculated emissions (kgCO2e) for this spend]]*(1-SupplychainTier2[[#This Row],[RSD]])))</f>
        <v/>
      </c>
      <c r="V170" s="61">
        <v>0</v>
      </c>
    </row>
    <row r="171" spans="2:22" ht="15" hidden="1" thickBot="1" x14ac:dyDescent="0.2">
      <c r="B171" s="79" t="str">
        <f t="shared" si="69"/>
        <v/>
      </c>
      <c r="C171" s="80" t="str">
        <f t="shared" si="70"/>
        <v/>
      </c>
      <c r="D171" s="81"/>
      <c r="E171" s="82" t="s">
        <v>247</v>
      </c>
      <c r="F171" s="83"/>
      <c r="G171" s="84"/>
      <c r="H171" s="56" t="s">
        <v>101</v>
      </c>
      <c r="I171" s="57">
        <f>SupplychainTier2[[#This Row],[Spend for which Tier 2 method accounts]]</f>
        <v>0</v>
      </c>
      <c r="J171" s="57" t="s">
        <v>101</v>
      </c>
      <c r="K171" s="57" t="str">
        <f>IFERROR(SupplychainTier2[[#This Row],[Calculated emissions (kgCO2e) for this spend]]/SupplychainTier2[[#This Row],[Spend for which Tier 2 method accounts]],"")</f>
        <v/>
      </c>
      <c r="L171" s="85"/>
      <c r="M171" s="59"/>
      <c r="N171" s="59"/>
      <c r="O171" s="61">
        <v>0</v>
      </c>
      <c r="P171" s="61">
        <v>0</v>
      </c>
      <c r="Q171" s="61">
        <f>SupplychainTier2[[#This Row],[Calculated emissions (kgCO2e) for this spend]]</f>
        <v>0</v>
      </c>
      <c r="R171" s="61">
        <v>0</v>
      </c>
      <c r="S171" s="61">
        <v>0</v>
      </c>
      <c r="T171" s="86" t="str">
        <f>IF(SupplychainTier2[[#This Row],[Calculated emissions (kgCO2e) for this spend]]="","",(SupplychainTier2[[#This Row],[Calculated emissions (kgCO2e) for this spend]]*(1+SupplychainTier2[[#This Row],[RSD]])))</f>
        <v/>
      </c>
      <c r="U171" s="86" t="str">
        <f>IF(SupplychainTier2[[#This Row],[Calculated emissions (kgCO2e) for this spend]]="","",(SupplychainTier2[[#This Row],[Calculated emissions (kgCO2e) for this spend]]*(1-SupplychainTier2[[#This Row],[RSD]])))</f>
        <v/>
      </c>
      <c r="V171" s="61">
        <v>0</v>
      </c>
    </row>
    <row r="172" spans="2:22" ht="15" hidden="1" thickBot="1" x14ac:dyDescent="0.2">
      <c r="B172" s="79" t="str">
        <f t="shared" si="69"/>
        <v/>
      </c>
      <c r="C172" s="80" t="str">
        <f t="shared" si="70"/>
        <v/>
      </c>
      <c r="D172" s="81"/>
      <c r="E172" s="82" t="s">
        <v>247</v>
      </c>
      <c r="F172" s="83"/>
      <c r="G172" s="84"/>
      <c r="H172" s="56" t="s">
        <v>101</v>
      </c>
      <c r="I172" s="57">
        <f>SupplychainTier2[[#This Row],[Spend for which Tier 2 method accounts]]</f>
        <v>0</v>
      </c>
      <c r="J172" s="57" t="s">
        <v>101</v>
      </c>
      <c r="K172" s="57" t="str">
        <f>IFERROR(SupplychainTier2[[#This Row],[Calculated emissions (kgCO2e) for this spend]]/SupplychainTier2[[#This Row],[Spend for which Tier 2 method accounts]],"")</f>
        <v/>
      </c>
      <c r="L172" s="85"/>
      <c r="M172" s="59"/>
      <c r="N172" s="59"/>
      <c r="O172" s="61">
        <v>0</v>
      </c>
      <c r="P172" s="61">
        <v>0</v>
      </c>
      <c r="Q172" s="61">
        <f>SupplychainTier2[[#This Row],[Calculated emissions (kgCO2e) for this spend]]</f>
        <v>0</v>
      </c>
      <c r="R172" s="61">
        <v>0</v>
      </c>
      <c r="S172" s="61">
        <v>0</v>
      </c>
      <c r="T172" s="86" t="str">
        <f>IF(SupplychainTier2[[#This Row],[Calculated emissions (kgCO2e) for this spend]]="","",(SupplychainTier2[[#This Row],[Calculated emissions (kgCO2e) for this spend]]*(1+SupplychainTier2[[#This Row],[RSD]])))</f>
        <v/>
      </c>
      <c r="U172" s="86" t="str">
        <f>IF(SupplychainTier2[[#This Row],[Calculated emissions (kgCO2e) for this spend]]="","",(SupplychainTier2[[#This Row],[Calculated emissions (kgCO2e) for this spend]]*(1-SupplychainTier2[[#This Row],[RSD]])))</f>
        <v/>
      </c>
      <c r="V172" s="61">
        <v>0</v>
      </c>
    </row>
    <row r="173" spans="2:22" ht="15" hidden="1" thickBot="1" x14ac:dyDescent="0.2">
      <c r="B173" s="79" t="str">
        <f t="shared" si="69"/>
        <v/>
      </c>
      <c r="C173" s="80" t="str">
        <f t="shared" si="70"/>
        <v/>
      </c>
      <c r="D173" s="81"/>
      <c r="E173" s="82" t="s">
        <v>247</v>
      </c>
      <c r="F173" s="83"/>
      <c r="G173" s="84"/>
      <c r="H173" s="56" t="s">
        <v>101</v>
      </c>
      <c r="I173" s="57">
        <f>SupplychainTier2[[#This Row],[Spend for which Tier 2 method accounts]]</f>
        <v>0</v>
      </c>
      <c r="J173" s="57" t="s">
        <v>101</v>
      </c>
      <c r="K173" s="57" t="str">
        <f>IFERROR(SupplychainTier2[[#This Row],[Calculated emissions (kgCO2e) for this spend]]/SupplychainTier2[[#This Row],[Spend for which Tier 2 method accounts]],"")</f>
        <v/>
      </c>
      <c r="L173" s="85"/>
      <c r="M173" s="59"/>
      <c r="N173" s="59"/>
      <c r="O173" s="61">
        <v>0</v>
      </c>
      <c r="P173" s="61">
        <v>0</v>
      </c>
      <c r="Q173" s="61">
        <f>SupplychainTier2[[#This Row],[Calculated emissions (kgCO2e) for this spend]]</f>
        <v>0</v>
      </c>
      <c r="R173" s="61">
        <v>0</v>
      </c>
      <c r="S173" s="61">
        <v>0</v>
      </c>
      <c r="T173" s="86" t="str">
        <f>IF(SupplychainTier2[[#This Row],[Calculated emissions (kgCO2e) for this spend]]="","",(SupplychainTier2[[#This Row],[Calculated emissions (kgCO2e) for this spend]]*(1+SupplychainTier2[[#This Row],[RSD]])))</f>
        <v/>
      </c>
      <c r="U173" s="86" t="str">
        <f>IF(SupplychainTier2[[#This Row],[Calculated emissions (kgCO2e) for this spend]]="","",(SupplychainTier2[[#This Row],[Calculated emissions (kgCO2e) for this spend]]*(1-SupplychainTier2[[#This Row],[RSD]])))</f>
        <v/>
      </c>
      <c r="V173" s="61">
        <v>0</v>
      </c>
    </row>
    <row r="174" spans="2:22" ht="15" hidden="1" thickBot="1" x14ac:dyDescent="0.2">
      <c r="B174" s="79" t="str">
        <f t="shared" si="69"/>
        <v/>
      </c>
      <c r="C174" s="80" t="str">
        <f t="shared" si="70"/>
        <v/>
      </c>
      <c r="D174" s="81"/>
      <c r="E174" s="82" t="s">
        <v>247</v>
      </c>
      <c r="F174" s="83"/>
      <c r="G174" s="84"/>
      <c r="H174" s="56" t="s">
        <v>101</v>
      </c>
      <c r="I174" s="57">
        <f>SupplychainTier2[[#This Row],[Spend for which Tier 2 method accounts]]</f>
        <v>0</v>
      </c>
      <c r="J174" s="57" t="s">
        <v>101</v>
      </c>
      <c r="K174" s="57" t="str">
        <f>IFERROR(SupplychainTier2[[#This Row],[Calculated emissions (kgCO2e) for this spend]]/SupplychainTier2[[#This Row],[Spend for which Tier 2 method accounts]],"")</f>
        <v/>
      </c>
      <c r="L174" s="85"/>
      <c r="M174" s="59"/>
      <c r="N174" s="59"/>
      <c r="O174" s="61">
        <v>0</v>
      </c>
      <c r="P174" s="61">
        <v>0</v>
      </c>
      <c r="Q174" s="61">
        <f>SupplychainTier2[[#This Row],[Calculated emissions (kgCO2e) for this spend]]</f>
        <v>0</v>
      </c>
      <c r="R174" s="61">
        <v>0</v>
      </c>
      <c r="S174" s="61">
        <v>0</v>
      </c>
      <c r="T174" s="86" t="str">
        <f>IF(SupplychainTier2[[#This Row],[Calculated emissions (kgCO2e) for this spend]]="","",(SupplychainTier2[[#This Row],[Calculated emissions (kgCO2e) for this spend]]*(1+SupplychainTier2[[#This Row],[RSD]])))</f>
        <v/>
      </c>
      <c r="U174" s="86" t="str">
        <f>IF(SupplychainTier2[[#This Row],[Calculated emissions (kgCO2e) for this spend]]="","",(SupplychainTier2[[#This Row],[Calculated emissions (kgCO2e) for this spend]]*(1-SupplychainTier2[[#This Row],[RSD]])))</f>
        <v/>
      </c>
      <c r="V174" s="61">
        <v>0</v>
      </c>
    </row>
    <row r="175" spans="2:22" ht="15" hidden="1" thickBot="1" x14ac:dyDescent="0.2">
      <c r="B175" s="79" t="str">
        <f t="shared" si="69"/>
        <v/>
      </c>
      <c r="C175" s="80" t="str">
        <f t="shared" si="70"/>
        <v/>
      </c>
      <c r="D175" s="81"/>
      <c r="E175" s="82" t="s">
        <v>247</v>
      </c>
      <c r="F175" s="83"/>
      <c r="G175" s="84"/>
      <c r="H175" s="56" t="s">
        <v>101</v>
      </c>
      <c r="I175" s="57">
        <f>SupplychainTier2[[#This Row],[Spend for which Tier 2 method accounts]]</f>
        <v>0</v>
      </c>
      <c r="J175" s="57" t="s">
        <v>101</v>
      </c>
      <c r="K175" s="57" t="str">
        <f>IFERROR(SupplychainTier2[[#This Row],[Calculated emissions (kgCO2e) for this spend]]/SupplychainTier2[[#This Row],[Spend for which Tier 2 method accounts]],"")</f>
        <v/>
      </c>
      <c r="L175" s="85"/>
      <c r="M175" s="59"/>
      <c r="N175" s="59"/>
      <c r="O175" s="61">
        <v>0</v>
      </c>
      <c r="P175" s="61">
        <v>0</v>
      </c>
      <c r="Q175" s="61">
        <f>SupplychainTier2[[#This Row],[Calculated emissions (kgCO2e) for this spend]]</f>
        <v>0</v>
      </c>
      <c r="R175" s="61">
        <v>0</v>
      </c>
      <c r="S175" s="61">
        <v>0</v>
      </c>
      <c r="T175" s="86" t="str">
        <f>IF(SupplychainTier2[[#This Row],[Calculated emissions (kgCO2e) for this spend]]="","",(SupplychainTier2[[#This Row],[Calculated emissions (kgCO2e) for this spend]]*(1+SupplychainTier2[[#This Row],[RSD]])))</f>
        <v/>
      </c>
      <c r="U175" s="86" t="str">
        <f>IF(SupplychainTier2[[#This Row],[Calculated emissions (kgCO2e) for this spend]]="","",(SupplychainTier2[[#This Row],[Calculated emissions (kgCO2e) for this spend]]*(1-SupplychainTier2[[#This Row],[RSD]])))</f>
        <v/>
      </c>
      <c r="V175" s="61">
        <v>0</v>
      </c>
    </row>
    <row r="176" spans="2:22" ht="15" hidden="1" thickBot="1" x14ac:dyDescent="0.2">
      <c r="B176" s="79" t="str">
        <f t="shared" si="69"/>
        <v/>
      </c>
      <c r="C176" s="80" t="str">
        <f t="shared" si="70"/>
        <v/>
      </c>
      <c r="D176" s="81"/>
      <c r="E176" s="82" t="s">
        <v>247</v>
      </c>
      <c r="F176" s="83"/>
      <c r="G176" s="84"/>
      <c r="H176" s="56" t="s">
        <v>101</v>
      </c>
      <c r="I176" s="57">
        <f>SupplychainTier2[[#This Row],[Spend for which Tier 2 method accounts]]</f>
        <v>0</v>
      </c>
      <c r="J176" s="57" t="s">
        <v>101</v>
      </c>
      <c r="K176" s="57" t="str">
        <f>IFERROR(SupplychainTier2[[#This Row],[Calculated emissions (kgCO2e) for this spend]]/SupplychainTier2[[#This Row],[Spend for which Tier 2 method accounts]],"")</f>
        <v/>
      </c>
      <c r="L176" s="85"/>
      <c r="M176" s="59"/>
      <c r="N176" s="59"/>
      <c r="O176" s="61">
        <v>0</v>
      </c>
      <c r="P176" s="61">
        <v>0</v>
      </c>
      <c r="Q176" s="61">
        <f>SupplychainTier2[[#This Row],[Calculated emissions (kgCO2e) for this spend]]</f>
        <v>0</v>
      </c>
      <c r="R176" s="61">
        <v>0</v>
      </c>
      <c r="S176" s="61">
        <v>0</v>
      </c>
      <c r="T176" s="86" t="str">
        <f>IF(SupplychainTier2[[#This Row],[Calculated emissions (kgCO2e) for this spend]]="","",(SupplychainTier2[[#This Row],[Calculated emissions (kgCO2e) for this spend]]*(1+SupplychainTier2[[#This Row],[RSD]])))</f>
        <v/>
      </c>
      <c r="U176" s="86" t="str">
        <f>IF(SupplychainTier2[[#This Row],[Calculated emissions (kgCO2e) for this spend]]="","",(SupplychainTier2[[#This Row],[Calculated emissions (kgCO2e) for this spend]]*(1-SupplychainTier2[[#This Row],[RSD]])))</f>
        <v/>
      </c>
      <c r="V176" s="61">
        <v>0</v>
      </c>
    </row>
    <row r="177" spans="2:22" ht="15" hidden="1" thickBot="1" x14ac:dyDescent="0.2">
      <c r="B177" s="79" t="str">
        <f t="shared" si="69"/>
        <v/>
      </c>
      <c r="C177" s="80" t="str">
        <f t="shared" si="70"/>
        <v/>
      </c>
      <c r="D177" s="81"/>
      <c r="E177" s="82" t="s">
        <v>247</v>
      </c>
      <c r="F177" s="83"/>
      <c r="G177" s="84"/>
      <c r="H177" s="56" t="s">
        <v>101</v>
      </c>
      <c r="I177" s="57">
        <f>SupplychainTier2[[#This Row],[Spend for which Tier 2 method accounts]]</f>
        <v>0</v>
      </c>
      <c r="J177" s="57" t="s">
        <v>101</v>
      </c>
      <c r="K177" s="57" t="str">
        <f>IFERROR(SupplychainTier2[[#This Row],[Calculated emissions (kgCO2e) for this spend]]/SupplychainTier2[[#This Row],[Spend for which Tier 2 method accounts]],"")</f>
        <v/>
      </c>
      <c r="L177" s="85"/>
      <c r="M177" s="59"/>
      <c r="N177" s="59"/>
      <c r="O177" s="61">
        <v>0</v>
      </c>
      <c r="P177" s="61">
        <v>0</v>
      </c>
      <c r="Q177" s="61">
        <f>SupplychainTier2[[#This Row],[Calculated emissions (kgCO2e) for this spend]]</f>
        <v>0</v>
      </c>
      <c r="R177" s="61">
        <v>0</v>
      </c>
      <c r="S177" s="61">
        <v>0</v>
      </c>
      <c r="T177" s="86" t="str">
        <f>IF(SupplychainTier2[[#This Row],[Calculated emissions (kgCO2e) for this spend]]="","",(SupplychainTier2[[#This Row],[Calculated emissions (kgCO2e) for this spend]]*(1+SupplychainTier2[[#This Row],[RSD]])))</f>
        <v/>
      </c>
      <c r="U177" s="86" t="str">
        <f>IF(SupplychainTier2[[#This Row],[Calculated emissions (kgCO2e) for this spend]]="","",(SupplychainTier2[[#This Row],[Calculated emissions (kgCO2e) for this spend]]*(1-SupplychainTier2[[#This Row],[RSD]])))</f>
        <v/>
      </c>
      <c r="V177" s="61">
        <v>0</v>
      </c>
    </row>
    <row r="178" spans="2:22" ht="15" hidden="1" thickBot="1" x14ac:dyDescent="0.2">
      <c r="B178" s="79" t="str">
        <f t="shared" si="69"/>
        <v/>
      </c>
      <c r="C178" s="80" t="str">
        <f t="shared" si="70"/>
        <v/>
      </c>
      <c r="D178" s="81"/>
      <c r="E178" s="82" t="s">
        <v>247</v>
      </c>
      <c r="F178" s="83"/>
      <c r="G178" s="84"/>
      <c r="H178" s="56" t="s">
        <v>101</v>
      </c>
      <c r="I178" s="57">
        <f>SupplychainTier2[[#This Row],[Spend for which Tier 2 method accounts]]</f>
        <v>0</v>
      </c>
      <c r="J178" s="57" t="s">
        <v>101</v>
      </c>
      <c r="K178" s="57" t="str">
        <f>IFERROR(SupplychainTier2[[#This Row],[Calculated emissions (kgCO2e) for this spend]]/SupplychainTier2[[#This Row],[Spend for which Tier 2 method accounts]],"")</f>
        <v/>
      </c>
      <c r="L178" s="85"/>
      <c r="M178" s="59"/>
      <c r="N178" s="59"/>
      <c r="O178" s="61">
        <v>0</v>
      </c>
      <c r="P178" s="61">
        <v>0</v>
      </c>
      <c r="Q178" s="61">
        <f>SupplychainTier2[[#This Row],[Calculated emissions (kgCO2e) for this spend]]</f>
        <v>0</v>
      </c>
      <c r="R178" s="61">
        <v>0</v>
      </c>
      <c r="S178" s="61">
        <v>0</v>
      </c>
      <c r="T178" s="86" t="str">
        <f>IF(SupplychainTier2[[#This Row],[Calculated emissions (kgCO2e) for this spend]]="","",(SupplychainTier2[[#This Row],[Calculated emissions (kgCO2e) for this spend]]*(1+SupplychainTier2[[#This Row],[RSD]])))</f>
        <v/>
      </c>
      <c r="U178" s="86" t="str">
        <f>IF(SupplychainTier2[[#This Row],[Calculated emissions (kgCO2e) for this spend]]="","",(SupplychainTier2[[#This Row],[Calculated emissions (kgCO2e) for this spend]]*(1-SupplychainTier2[[#This Row],[RSD]])))</f>
        <v/>
      </c>
      <c r="V178" s="61">
        <v>0</v>
      </c>
    </row>
    <row r="179" spans="2:22" ht="15" hidden="1" thickBot="1" x14ac:dyDescent="0.2">
      <c r="B179" s="79" t="str">
        <f t="shared" si="69"/>
        <v/>
      </c>
      <c r="C179" s="80" t="str">
        <f t="shared" si="70"/>
        <v/>
      </c>
      <c r="D179" s="81"/>
      <c r="E179" s="82" t="s">
        <v>247</v>
      </c>
      <c r="F179" s="83"/>
      <c r="G179" s="84"/>
      <c r="H179" s="56" t="s">
        <v>101</v>
      </c>
      <c r="I179" s="57">
        <f>SupplychainTier2[[#This Row],[Spend for which Tier 2 method accounts]]</f>
        <v>0</v>
      </c>
      <c r="J179" s="57" t="s">
        <v>101</v>
      </c>
      <c r="K179" s="57" t="str">
        <f>IFERROR(SupplychainTier2[[#This Row],[Calculated emissions (kgCO2e) for this spend]]/SupplychainTier2[[#This Row],[Spend for which Tier 2 method accounts]],"")</f>
        <v/>
      </c>
      <c r="L179" s="85"/>
      <c r="M179" s="59"/>
      <c r="N179" s="59"/>
      <c r="O179" s="61">
        <v>0</v>
      </c>
      <c r="P179" s="61">
        <v>0</v>
      </c>
      <c r="Q179" s="61">
        <f>SupplychainTier2[[#This Row],[Calculated emissions (kgCO2e) for this spend]]</f>
        <v>0</v>
      </c>
      <c r="R179" s="61">
        <v>0</v>
      </c>
      <c r="S179" s="61">
        <v>0</v>
      </c>
      <c r="T179" s="86" t="str">
        <f>IF(SupplychainTier2[[#This Row],[Calculated emissions (kgCO2e) for this spend]]="","",(SupplychainTier2[[#This Row],[Calculated emissions (kgCO2e) for this spend]]*(1+SupplychainTier2[[#This Row],[RSD]])))</f>
        <v/>
      </c>
      <c r="U179" s="86" t="str">
        <f>IF(SupplychainTier2[[#This Row],[Calculated emissions (kgCO2e) for this spend]]="","",(SupplychainTier2[[#This Row],[Calculated emissions (kgCO2e) for this spend]]*(1-SupplychainTier2[[#This Row],[RSD]])))</f>
        <v/>
      </c>
      <c r="V179" s="61">
        <v>0</v>
      </c>
    </row>
    <row r="180" spans="2:22" ht="15" hidden="1" thickBot="1" x14ac:dyDescent="0.2">
      <c r="B180" s="79" t="str">
        <f t="shared" si="69"/>
        <v/>
      </c>
      <c r="C180" s="80" t="str">
        <f t="shared" si="70"/>
        <v/>
      </c>
      <c r="D180" s="81"/>
      <c r="E180" s="82" t="s">
        <v>247</v>
      </c>
      <c r="F180" s="83"/>
      <c r="G180" s="84"/>
      <c r="H180" s="56" t="s">
        <v>101</v>
      </c>
      <c r="I180" s="57">
        <f>SupplychainTier2[[#This Row],[Spend for which Tier 2 method accounts]]</f>
        <v>0</v>
      </c>
      <c r="J180" s="57" t="s">
        <v>101</v>
      </c>
      <c r="K180" s="57" t="str">
        <f>IFERROR(SupplychainTier2[[#This Row],[Calculated emissions (kgCO2e) for this spend]]/SupplychainTier2[[#This Row],[Spend for which Tier 2 method accounts]],"")</f>
        <v/>
      </c>
      <c r="L180" s="85"/>
      <c r="M180" s="59"/>
      <c r="N180" s="59"/>
      <c r="O180" s="61">
        <v>0</v>
      </c>
      <c r="P180" s="61">
        <v>0</v>
      </c>
      <c r="Q180" s="61">
        <f>SupplychainTier2[[#This Row],[Calculated emissions (kgCO2e) for this spend]]</f>
        <v>0</v>
      </c>
      <c r="R180" s="61">
        <v>0</v>
      </c>
      <c r="S180" s="61">
        <v>0</v>
      </c>
      <c r="T180" s="86" t="str">
        <f>IF(SupplychainTier2[[#This Row],[Calculated emissions (kgCO2e) for this spend]]="","",(SupplychainTier2[[#This Row],[Calculated emissions (kgCO2e) for this spend]]*(1+SupplychainTier2[[#This Row],[RSD]])))</f>
        <v/>
      </c>
      <c r="U180" s="86" t="str">
        <f>IF(SupplychainTier2[[#This Row],[Calculated emissions (kgCO2e) for this spend]]="","",(SupplychainTier2[[#This Row],[Calculated emissions (kgCO2e) for this spend]]*(1-SupplychainTier2[[#This Row],[RSD]])))</f>
        <v/>
      </c>
      <c r="V180" s="61">
        <v>0</v>
      </c>
    </row>
    <row r="181" spans="2:22" ht="15" hidden="1" thickBot="1" x14ac:dyDescent="0.2">
      <c r="B181" s="79" t="str">
        <f t="shared" si="69"/>
        <v/>
      </c>
      <c r="C181" s="80" t="str">
        <f t="shared" si="70"/>
        <v/>
      </c>
      <c r="D181" s="81"/>
      <c r="E181" s="82" t="s">
        <v>247</v>
      </c>
      <c r="F181" s="83"/>
      <c r="G181" s="84"/>
      <c r="H181" s="56" t="s">
        <v>101</v>
      </c>
      <c r="I181" s="57">
        <f>SupplychainTier2[[#This Row],[Spend for which Tier 2 method accounts]]</f>
        <v>0</v>
      </c>
      <c r="J181" s="57" t="s">
        <v>101</v>
      </c>
      <c r="K181" s="57" t="str">
        <f>IFERROR(SupplychainTier2[[#This Row],[Calculated emissions (kgCO2e) for this spend]]/SupplychainTier2[[#This Row],[Spend for which Tier 2 method accounts]],"")</f>
        <v/>
      </c>
      <c r="L181" s="85"/>
      <c r="M181" s="59"/>
      <c r="N181" s="59"/>
      <c r="O181" s="61">
        <v>0</v>
      </c>
      <c r="P181" s="61">
        <v>0</v>
      </c>
      <c r="Q181" s="61">
        <f>SupplychainTier2[[#This Row],[Calculated emissions (kgCO2e) for this spend]]</f>
        <v>0</v>
      </c>
      <c r="R181" s="61">
        <v>0</v>
      </c>
      <c r="S181" s="61">
        <v>0</v>
      </c>
      <c r="T181" s="86" t="str">
        <f>IF(SupplychainTier2[[#This Row],[Calculated emissions (kgCO2e) for this spend]]="","",(SupplychainTier2[[#This Row],[Calculated emissions (kgCO2e) for this spend]]*(1+SupplychainTier2[[#This Row],[RSD]])))</f>
        <v/>
      </c>
      <c r="U181" s="86" t="str">
        <f>IF(SupplychainTier2[[#This Row],[Calculated emissions (kgCO2e) for this spend]]="","",(SupplychainTier2[[#This Row],[Calculated emissions (kgCO2e) for this spend]]*(1-SupplychainTier2[[#This Row],[RSD]])))</f>
        <v/>
      </c>
      <c r="V181" s="61">
        <v>0</v>
      </c>
    </row>
    <row r="182" spans="2:22" ht="15" hidden="1" thickBot="1" x14ac:dyDescent="0.2">
      <c r="B182" s="79" t="str">
        <f t="shared" si="69"/>
        <v/>
      </c>
      <c r="C182" s="80" t="str">
        <f t="shared" si="70"/>
        <v/>
      </c>
      <c r="D182" s="81"/>
      <c r="E182" s="82" t="s">
        <v>247</v>
      </c>
      <c r="F182" s="83"/>
      <c r="G182" s="84"/>
      <c r="H182" s="56" t="s">
        <v>101</v>
      </c>
      <c r="I182" s="57">
        <f>SupplychainTier2[[#This Row],[Spend for which Tier 2 method accounts]]</f>
        <v>0</v>
      </c>
      <c r="J182" s="57" t="s">
        <v>101</v>
      </c>
      <c r="K182" s="57" t="str">
        <f>IFERROR(SupplychainTier2[[#This Row],[Calculated emissions (kgCO2e) for this spend]]/SupplychainTier2[[#This Row],[Spend for which Tier 2 method accounts]],"")</f>
        <v/>
      </c>
      <c r="L182" s="85"/>
      <c r="M182" s="59"/>
      <c r="N182" s="59"/>
      <c r="O182" s="61">
        <v>0</v>
      </c>
      <c r="P182" s="61">
        <v>0</v>
      </c>
      <c r="Q182" s="61">
        <f>SupplychainTier2[[#This Row],[Calculated emissions (kgCO2e) for this spend]]</f>
        <v>0</v>
      </c>
      <c r="R182" s="61">
        <v>0</v>
      </c>
      <c r="S182" s="61">
        <v>0</v>
      </c>
      <c r="T182" s="86" t="str">
        <f>IF(SupplychainTier2[[#This Row],[Calculated emissions (kgCO2e) for this spend]]="","",(SupplychainTier2[[#This Row],[Calculated emissions (kgCO2e) for this spend]]*(1+SupplychainTier2[[#This Row],[RSD]])))</f>
        <v/>
      </c>
      <c r="U182" s="86" t="str">
        <f>IF(SupplychainTier2[[#This Row],[Calculated emissions (kgCO2e) for this spend]]="","",(SupplychainTier2[[#This Row],[Calculated emissions (kgCO2e) for this spend]]*(1-SupplychainTier2[[#This Row],[RSD]])))</f>
        <v/>
      </c>
      <c r="V182" s="61">
        <v>0</v>
      </c>
    </row>
    <row r="183" spans="2:22" ht="15" hidden="1" thickBot="1" x14ac:dyDescent="0.2">
      <c r="B183" s="79" t="str">
        <f t="shared" si="69"/>
        <v/>
      </c>
      <c r="C183" s="80" t="str">
        <f t="shared" si="70"/>
        <v/>
      </c>
      <c r="D183" s="81"/>
      <c r="E183" s="82" t="s">
        <v>247</v>
      </c>
      <c r="F183" s="83"/>
      <c r="G183" s="84"/>
      <c r="H183" s="56" t="s">
        <v>101</v>
      </c>
      <c r="I183" s="57">
        <f>SupplychainTier2[[#This Row],[Spend for which Tier 2 method accounts]]</f>
        <v>0</v>
      </c>
      <c r="J183" s="57" t="s">
        <v>101</v>
      </c>
      <c r="K183" s="57" t="str">
        <f>IFERROR(SupplychainTier2[[#This Row],[Calculated emissions (kgCO2e) for this spend]]/SupplychainTier2[[#This Row],[Spend for which Tier 2 method accounts]],"")</f>
        <v/>
      </c>
      <c r="L183" s="85"/>
      <c r="M183" s="59"/>
      <c r="N183" s="59"/>
      <c r="O183" s="61">
        <v>0</v>
      </c>
      <c r="P183" s="61">
        <v>0</v>
      </c>
      <c r="Q183" s="61">
        <f>SupplychainTier2[[#This Row],[Calculated emissions (kgCO2e) for this spend]]</f>
        <v>0</v>
      </c>
      <c r="R183" s="61">
        <v>0</v>
      </c>
      <c r="S183" s="61">
        <v>0</v>
      </c>
      <c r="T183" s="86" t="str">
        <f>IF(SupplychainTier2[[#This Row],[Calculated emissions (kgCO2e) for this spend]]="","",(SupplychainTier2[[#This Row],[Calculated emissions (kgCO2e) for this spend]]*(1+SupplychainTier2[[#This Row],[RSD]])))</f>
        <v/>
      </c>
      <c r="U183" s="86" t="str">
        <f>IF(SupplychainTier2[[#This Row],[Calculated emissions (kgCO2e) for this spend]]="","",(SupplychainTier2[[#This Row],[Calculated emissions (kgCO2e) for this spend]]*(1-SupplychainTier2[[#This Row],[RSD]])))</f>
        <v/>
      </c>
      <c r="V183" s="61">
        <v>0</v>
      </c>
    </row>
    <row r="184" spans="2:22" ht="15" hidden="1" thickBot="1" x14ac:dyDescent="0.2">
      <c r="B184" s="79" t="str">
        <f t="shared" si="69"/>
        <v/>
      </c>
      <c r="C184" s="80" t="str">
        <f t="shared" si="70"/>
        <v/>
      </c>
      <c r="D184" s="81"/>
      <c r="E184" s="82" t="s">
        <v>247</v>
      </c>
      <c r="F184" s="83"/>
      <c r="G184" s="84"/>
      <c r="H184" s="56" t="s">
        <v>101</v>
      </c>
      <c r="I184" s="57">
        <f>SupplychainTier2[[#This Row],[Spend for which Tier 2 method accounts]]</f>
        <v>0</v>
      </c>
      <c r="J184" s="57" t="s">
        <v>101</v>
      </c>
      <c r="K184" s="57" t="str">
        <f>IFERROR(SupplychainTier2[[#This Row],[Calculated emissions (kgCO2e) for this spend]]/SupplychainTier2[[#This Row],[Spend for which Tier 2 method accounts]],"")</f>
        <v/>
      </c>
      <c r="L184" s="85"/>
      <c r="M184" s="59"/>
      <c r="N184" s="59"/>
      <c r="O184" s="61">
        <v>0</v>
      </c>
      <c r="P184" s="61">
        <v>0</v>
      </c>
      <c r="Q184" s="61">
        <f>SupplychainTier2[[#This Row],[Calculated emissions (kgCO2e) for this spend]]</f>
        <v>0</v>
      </c>
      <c r="R184" s="61">
        <v>0</v>
      </c>
      <c r="S184" s="61">
        <v>0</v>
      </c>
      <c r="T184" s="86" t="str">
        <f>IF(SupplychainTier2[[#This Row],[Calculated emissions (kgCO2e) for this spend]]="","",(SupplychainTier2[[#This Row],[Calculated emissions (kgCO2e) for this spend]]*(1+SupplychainTier2[[#This Row],[RSD]])))</f>
        <v/>
      </c>
      <c r="U184" s="86" t="str">
        <f>IF(SupplychainTier2[[#This Row],[Calculated emissions (kgCO2e) for this spend]]="","",(SupplychainTier2[[#This Row],[Calculated emissions (kgCO2e) for this spend]]*(1-SupplychainTier2[[#This Row],[RSD]])))</f>
        <v/>
      </c>
      <c r="V184" s="61">
        <v>0</v>
      </c>
    </row>
    <row r="185" spans="2:22" ht="15" hidden="1" thickBot="1" x14ac:dyDescent="0.2">
      <c r="B185" s="79" t="str">
        <f t="shared" si="69"/>
        <v/>
      </c>
      <c r="C185" s="80" t="str">
        <f t="shared" si="70"/>
        <v/>
      </c>
      <c r="D185" s="81"/>
      <c r="E185" s="82" t="s">
        <v>247</v>
      </c>
      <c r="F185" s="83"/>
      <c r="G185" s="84"/>
      <c r="H185" s="56" t="s">
        <v>101</v>
      </c>
      <c r="I185" s="57">
        <f>SupplychainTier2[[#This Row],[Spend for which Tier 2 method accounts]]</f>
        <v>0</v>
      </c>
      <c r="J185" s="57" t="s">
        <v>101</v>
      </c>
      <c r="K185" s="57" t="str">
        <f>IFERROR(SupplychainTier2[[#This Row],[Calculated emissions (kgCO2e) for this spend]]/SupplychainTier2[[#This Row],[Spend for which Tier 2 method accounts]],"")</f>
        <v/>
      </c>
      <c r="L185" s="85"/>
      <c r="M185" s="59"/>
      <c r="N185" s="59"/>
      <c r="O185" s="61">
        <v>0</v>
      </c>
      <c r="P185" s="61">
        <v>0</v>
      </c>
      <c r="Q185" s="61">
        <f>SupplychainTier2[[#This Row],[Calculated emissions (kgCO2e) for this spend]]</f>
        <v>0</v>
      </c>
      <c r="R185" s="61">
        <v>0</v>
      </c>
      <c r="S185" s="61">
        <v>0</v>
      </c>
      <c r="T185" s="86" t="str">
        <f>IF(SupplychainTier2[[#This Row],[Calculated emissions (kgCO2e) for this spend]]="","",(SupplychainTier2[[#This Row],[Calculated emissions (kgCO2e) for this spend]]*(1+SupplychainTier2[[#This Row],[RSD]])))</f>
        <v/>
      </c>
      <c r="U185" s="86" t="str">
        <f>IF(SupplychainTier2[[#This Row],[Calculated emissions (kgCO2e) for this spend]]="","",(SupplychainTier2[[#This Row],[Calculated emissions (kgCO2e) for this spend]]*(1-SupplychainTier2[[#This Row],[RSD]])))</f>
        <v/>
      </c>
      <c r="V185" s="61">
        <v>0</v>
      </c>
    </row>
    <row r="186" spans="2:22" ht="15" hidden="1" thickBot="1" x14ac:dyDescent="0.2">
      <c r="B186" s="79" t="str">
        <f t="shared" si="69"/>
        <v/>
      </c>
      <c r="C186" s="80" t="str">
        <f t="shared" si="70"/>
        <v/>
      </c>
      <c r="D186" s="81"/>
      <c r="E186" s="82" t="s">
        <v>247</v>
      </c>
      <c r="F186" s="83"/>
      <c r="G186" s="84"/>
      <c r="H186" s="56" t="s">
        <v>101</v>
      </c>
      <c r="I186" s="57">
        <f>SupplychainTier2[[#This Row],[Spend for which Tier 2 method accounts]]</f>
        <v>0</v>
      </c>
      <c r="J186" s="57" t="s">
        <v>101</v>
      </c>
      <c r="K186" s="57" t="str">
        <f>IFERROR(SupplychainTier2[[#This Row],[Calculated emissions (kgCO2e) for this spend]]/SupplychainTier2[[#This Row],[Spend for which Tier 2 method accounts]],"")</f>
        <v/>
      </c>
      <c r="L186" s="85"/>
      <c r="M186" s="59"/>
      <c r="N186" s="59"/>
      <c r="O186" s="61">
        <v>0</v>
      </c>
      <c r="P186" s="61">
        <v>0</v>
      </c>
      <c r="Q186" s="61">
        <f>SupplychainTier2[[#This Row],[Calculated emissions (kgCO2e) for this spend]]</f>
        <v>0</v>
      </c>
      <c r="R186" s="61">
        <v>0</v>
      </c>
      <c r="S186" s="61">
        <v>0</v>
      </c>
      <c r="T186" s="86" t="str">
        <f>IF(SupplychainTier2[[#This Row],[Calculated emissions (kgCO2e) for this spend]]="","",(SupplychainTier2[[#This Row],[Calculated emissions (kgCO2e) for this spend]]*(1+SupplychainTier2[[#This Row],[RSD]])))</f>
        <v/>
      </c>
      <c r="U186" s="86" t="str">
        <f>IF(SupplychainTier2[[#This Row],[Calculated emissions (kgCO2e) for this spend]]="","",(SupplychainTier2[[#This Row],[Calculated emissions (kgCO2e) for this spend]]*(1-SupplychainTier2[[#This Row],[RSD]])))</f>
        <v/>
      </c>
      <c r="V186" s="61">
        <v>0</v>
      </c>
    </row>
    <row r="187" spans="2:22" ht="15" hidden="1" thickBot="1" x14ac:dyDescent="0.2">
      <c r="B187" s="79" t="str">
        <f t="shared" si="69"/>
        <v/>
      </c>
      <c r="C187" s="80" t="str">
        <f t="shared" si="70"/>
        <v/>
      </c>
      <c r="D187" s="81"/>
      <c r="E187" s="82" t="s">
        <v>247</v>
      </c>
      <c r="F187" s="83"/>
      <c r="G187" s="84"/>
      <c r="H187" s="56" t="s">
        <v>101</v>
      </c>
      <c r="I187" s="57">
        <f>SupplychainTier2[[#This Row],[Spend for which Tier 2 method accounts]]</f>
        <v>0</v>
      </c>
      <c r="J187" s="57" t="s">
        <v>101</v>
      </c>
      <c r="K187" s="57" t="str">
        <f>IFERROR(SupplychainTier2[[#This Row],[Calculated emissions (kgCO2e) for this spend]]/SupplychainTier2[[#This Row],[Spend for which Tier 2 method accounts]],"")</f>
        <v/>
      </c>
      <c r="L187" s="85"/>
      <c r="M187" s="59"/>
      <c r="N187" s="59"/>
      <c r="O187" s="61">
        <v>0</v>
      </c>
      <c r="P187" s="61">
        <v>0</v>
      </c>
      <c r="Q187" s="61">
        <f>SupplychainTier2[[#This Row],[Calculated emissions (kgCO2e) for this spend]]</f>
        <v>0</v>
      </c>
      <c r="R187" s="61">
        <v>0</v>
      </c>
      <c r="S187" s="61">
        <v>0</v>
      </c>
      <c r="T187" s="86" t="str">
        <f>IF(SupplychainTier2[[#This Row],[Calculated emissions (kgCO2e) for this spend]]="","",(SupplychainTier2[[#This Row],[Calculated emissions (kgCO2e) for this spend]]*(1+SupplychainTier2[[#This Row],[RSD]])))</f>
        <v/>
      </c>
      <c r="U187" s="86" t="str">
        <f>IF(SupplychainTier2[[#This Row],[Calculated emissions (kgCO2e) for this spend]]="","",(SupplychainTier2[[#This Row],[Calculated emissions (kgCO2e) for this spend]]*(1-SupplychainTier2[[#This Row],[RSD]])))</f>
        <v/>
      </c>
      <c r="V187" s="61">
        <v>0</v>
      </c>
    </row>
    <row r="188" spans="2:22" ht="15" hidden="1" thickBot="1" x14ac:dyDescent="0.2">
      <c r="B188" s="79" t="str">
        <f t="shared" si="69"/>
        <v/>
      </c>
      <c r="C188" s="80" t="str">
        <f t="shared" si="70"/>
        <v/>
      </c>
      <c r="D188" s="81"/>
      <c r="E188" s="82" t="s">
        <v>247</v>
      </c>
      <c r="F188" s="83"/>
      <c r="G188" s="84"/>
      <c r="H188" s="56" t="s">
        <v>101</v>
      </c>
      <c r="I188" s="57">
        <f>SupplychainTier2[[#This Row],[Spend for which Tier 2 method accounts]]</f>
        <v>0</v>
      </c>
      <c r="J188" s="57" t="s">
        <v>101</v>
      </c>
      <c r="K188" s="57" t="str">
        <f>IFERROR(SupplychainTier2[[#This Row],[Calculated emissions (kgCO2e) for this spend]]/SupplychainTier2[[#This Row],[Spend for which Tier 2 method accounts]],"")</f>
        <v/>
      </c>
      <c r="L188" s="85"/>
      <c r="M188" s="59"/>
      <c r="N188" s="59"/>
      <c r="O188" s="61">
        <v>0</v>
      </c>
      <c r="P188" s="61">
        <v>0</v>
      </c>
      <c r="Q188" s="61">
        <f>SupplychainTier2[[#This Row],[Calculated emissions (kgCO2e) for this spend]]</f>
        <v>0</v>
      </c>
      <c r="R188" s="61">
        <v>0</v>
      </c>
      <c r="S188" s="61">
        <v>0</v>
      </c>
      <c r="T188" s="86" t="str">
        <f>IF(SupplychainTier2[[#This Row],[Calculated emissions (kgCO2e) for this spend]]="","",(SupplychainTier2[[#This Row],[Calculated emissions (kgCO2e) for this spend]]*(1+SupplychainTier2[[#This Row],[RSD]])))</f>
        <v/>
      </c>
      <c r="U188" s="86" t="str">
        <f>IF(SupplychainTier2[[#This Row],[Calculated emissions (kgCO2e) for this spend]]="","",(SupplychainTier2[[#This Row],[Calculated emissions (kgCO2e) for this spend]]*(1-SupplychainTier2[[#This Row],[RSD]])))</f>
        <v/>
      </c>
      <c r="V188" s="61">
        <v>0</v>
      </c>
    </row>
    <row r="189" spans="2:22" ht="15" hidden="1" thickBot="1" x14ac:dyDescent="0.2">
      <c r="B189" s="79" t="str">
        <f t="shared" si="69"/>
        <v/>
      </c>
      <c r="C189" s="80" t="str">
        <f t="shared" si="70"/>
        <v/>
      </c>
      <c r="D189" s="81"/>
      <c r="E189" s="82" t="s">
        <v>247</v>
      </c>
      <c r="F189" s="83"/>
      <c r="G189" s="84"/>
      <c r="H189" s="56" t="s">
        <v>101</v>
      </c>
      <c r="I189" s="57">
        <f>SupplychainTier2[[#This Row],[Spend for which Tier 2 method accounts]]</f>
        <v>0</v>
      </c>
      <c r="J189" s="57" t="s">
        <v>101</v>
      </c>
      <c r="K189" s="57" t="str">
        <f>IFERROR(SupplychainTier2[[#This Row],[Calculated emissions (kgCO2e) for this spend]]/SupplychainTier2[[#This Row],[Spend for which Tier 2 method accounts]],"")</f>
        <v/>
      </c>
      <c r="L189" s="85"/>
      <c r="M189" s="59"/>
      <c r="N189" s="59"/>
      <c r="O189" s="61">
        <v>0</v>
      </c>
      <c r="P189" s="61">
        <v>0</v>
      </c>
      <c r="Q189" s="61">
        <f>SupplychainTier2[[#This Row],[Calculated emissions (kgCO2e) for this spend]]</f>
        <v>0</v>
      </c>
      <c r="R189" s="61">
        <v>0</v>
      </c>
      <c r="S189" s="61">
        <v>0</v>
      </c>
      <c r="T189" s="86" t="str">
        <f>IF(SupplychainTier2[[#This Row],[Calculated emissions (kgCO2e) for this spend]]="","",(SupplychainTier2[[#This Row],[Calculated emissions (kgCO2e) for this spend]]*(1+SupplychainTier2[[#This Row],[RSD]])))</f>
        <v/>
      </c>
      <c r="U189" s="86" t="str">
        <f>IF(SupplychainTier2[[#This Row],[Calculated emissions (kgCO2e) for this spend]]="","",(SupplychainTier2[[#This Row],[Calculated emissions (kgCO2e) for this spend]]*(1-SupplychainTier2[[#This Row],[RSD]])))</f>
        <v/>
      </c>
      <c r="V189" s="61">
        <v>0</v>
      </c>
    </row>
    <row r="190" spans="2:22" ht="15" hidden="1" thickBot="1" x14ac:dyDescent="0.2">
      <c r="B190" s="79" t="str">
        <f t="shared" si="69"/>
        <v/>
      </c>
      <c r="C190" s="80" t="str">
        <f t="shared" si="70"/>
        <v/>
      </c>
      <c r="D190" s="81"/>
      <c r="E190" s="82" t="s">
        <v>247</v>
      </c>
      <c r="F190" s="83"/>
      <c r="G190" s="84"/>
      <c r="H190" s="56" t="s">
        <v>101</v>
      </c>
      <c r="I190" s="57">
        <f>SupplychainTier2[[#This Row],[Spend for which Tier 2 method accounts]]</f>
        <v>0</v>
      </c>
      <c r="J190" s="57" t="s">
        <v>101</v>
      </c>
      <c r="K190" s="57" t="str">
        <f>IFERROR(SupplychainTier2[[#This Row],[Calculated emissions (kgCO2e) for this spend]]/SupplychainTier2[[#This Row],[Spend for which Tier 2 method accounts]],"")</f>
        <v/>
      </c>
      <c r="L190" s="85"/>
      <c r="M190" s="59"/>
      <c r="N190" s="59"/>
      <c r="O190" s="61">
        <v>0</v>
      </c>
      <c r="P190" s="61">
        <v>0</v>
      </c>
      <c r="Q190" s="61">
        <f>SupplychainTier2[[#This Row],[Calculated emissions (kgCO2e) for this spend]]</f>
        <v>0</v>
      </c>
      <c r="R190" s="61">
        <v>0</v>
      </c>
      <c r="S190" s="61">
        <v>0</v>
      </c>
      <c r="T190" s="86" t="str">
        <f>IF(SupplychainTier2[[#This Row],[Calculated emissions (kgCO2e) for this spend]]="","",(SupplychainTier2[[#This Row],[Calculated emissions (kgCO2e) for this spend]]*(1+SupplychainTier2[[#This Row],[RSD]])))</f>
        <v/>
      </c>
      <c r="U190" s="86" t="str">
        <f>IF(SupplychainTier2[[#This Row],[Calculated emissions (kgCO2e) for this spend]]="","",(SupplychainTier2[[#This Row],[Calculated emissions (kgCO2e) for this spend]]*(1-SupplychainTier2[[#This Row],[RSD]])))</f>
        <v/>
      </c>
      <c r="V190" s="61">
        <v>0</v>
      </c>
    </row>
    <row r="191" spans="2:22" ht="15" hidden="1" thickBot="1" x14ac:dyDescent="0.2">
      <c r="B191" s="79" t="str">
        <f t="shared" si="69"/>
        <v/>
      </c>
      <c r="C191" s="80" t="str">
        <f t="shared" si="70"/>
        <v/>
      </c>
      <c r="D191" s="81"/>
      <c r="E191" s="82" t="s">
        <v>247</v>
      </c>
      <c r="F191" s="83"/>
      <c r="G191" s="84"/>
      <c r="H191" s="56" t="s">
        <v>101</v>
      </c>
      <c r="I191" s="57">
        <f>SupplychainTier2[[#This Row],[Spend for which Tier 2 method accounts]]</f>
        <v>0</v>
      </c>
      <c r="J191" s="57" t="s">
        <v>101</v>
      </c>
      <c r="K191" s="57" t="str">
        <f>IFERROR(SupplychainTier2[[#This Row],[Calculated emissions (kgCO2e) for this spend]]/SupplychainTier2[[#This Row],[Spend for which Tier 2 method accounts]],"")</f>
        <v/>
      </c>
      <c r="L191" s="85"/>
      <c r="M191" s="59"/>
      <c r="N191" s="59"/>
      <c r="O191" s="61">
        <v>0</v>
      </c>
      <c r="P191" s="61">
        <v>0</v>
      </c>
      <c r="Q191" s="61">
        <f>SupplychainTier2[[#This Row],[Calculated emissions (kgCO2e) for this spend]]</f>
        <v>0</v>
      </c>
      <c r="R191" s="61">
        <v>0</v>
      </c>
      <c r="S191" s="61">
        <v>0</v>
      </c>
      <c r="T191" s="86" t="str">
        <f>IF(SupplychainTier2[[#This Row],[Calculated emissions (kgCO2e) for this spend]]="","",(SupplychainTier2[[#This Row],[Calculated emissions (kgCO2e) for this spend]]*(1+SupplychainTier2[[#This Row],[RSD]])))</f>
        <v/>
      </c>
      <c r="U191" s="86" t="str">
        <f>IF(SupplychainTier2[[#This Row],[Calculated emissions (kgCO2e) for this spend]]="","",(SupplychainTier2[[#This Row],[Calculated emissions (kgCO2e) for this spend]]*(1-SupplychainTier2[[#This Row],[RSD]])))</f>
        <v/>
      </c>
      <c r="V191" s="61">
        <v>0</v>
      </c>
    </row>
    <row r="192" spans="2:22" ht="15" hidden="1" thickBot="1" x14ac:dyDescent="0.2">
      <c r="B192" s="79" t="str">
        <f t="shared" si="69"/>
        <v/>
      </c>
      <c r="C192" s="80" t="str">
        <f t="shared" si="70"/>
        <v/>
      </c>
      <c r="D192" s="81"/>
      <c r="E192" s="82" t="s">
        <v>247</v>
      </c>
      <c r="F192" s="83"/>
      <c r="G192" s="84"/>
      <c r="H192" s="56" t="s">
        <v>101</v>
      </c>
      <c r="I192" s="57">
        <f>SupplychainTier2[[#This Row],[Spend for which Tier 2 method accounts]]</f>
        <v>0</v>
      </c>
      <c r="J192" s="57" t="s">
        <v>101</v>
      </c>
      <c r="K192" s="57" t="str">
        <f>IFERROR(SupplychainTier2[[#This Row],[Calculated emissions (kgCO2e) for this spend]]/SupplychainTier2[[#This Row],[Spend for which Tier 2 method accounts]],"")</f>
        <v/>
      </c>
      <c r="L192" s="85"/>
      <c r="M192" s="59"/>
      <c r="N192" s="59"/>
      <c r="O192" s="61">
        <v>0</v>
      </c>
      <c r="P192" s="61">
        <v>0</v>
      </c>
      <c r="Q192" s="61">
        <f>SupplychainTier2[[#This Row],[Calculated emissions (kgCO2e) for this spend]]</f>
        <v>0</v>
      </c>
      <c r="R192" s="61">
        <v>0</v>
      </c>
      <c r="S192" s="61">
        <v>0</v>
      </c>
      <c r="T192" s="86" t="str">
        <f>IF(SupplychainTier2[[#This Row],[Calculated emissions (kgCO2e) for this spend]]="","",(SupplychainTier2[[#This Row],[Calculated emissions (kgCO2e) for this spend]]*(1+SupplychainTier2[[#This Row],[RSD]])))</f>
        <v/>
      </c>
      <c r="U192" s="86" t="str">
        <f>IF(SupplychainTier2[[#This Row],[Calculated emissions (kgCO2e) for this spend]]="","",(SupplychainTier2[[#This Row],[Calculated emissions (kgCO2e) for this spend]]*(1-SupplychainTier2[[#This Row],[RSD]])))</f>
        <v/>
      </c>
      <c r="V192" s="61">
        <v>0</v>
      </c>
    </row>
    <row r="193" spans="2:22" ht="15" hidden="1" thickBot="1" x14ac:dyDescent="0.2">
      <c r="B193" s="79" t="str">
        <f t="shared" si="69"/>
        <v/>
      </c>
      <c r="C193" s="80" t="str">
        <f t="shared" si="70"/>
        <v/>
      </c>
      <c r="D193" s="81"/>
      <c r="E193" s="82" t="s">
        <v>247</v>
      </c>
      <c r="F193" s="83"/>
      <c r="G193" s="84"/>
      <c r="H193" s="56" t="s">
        <v>101</v>
      </c>
      <c r="I193" s="57">
        <f>SupplychainTier2[[#This Row],[Spend for which Tier 2 method accounts]]</f>
        <v>0</v>
      </c>
      <c r="J193" s="57" t="s">
        <v>101</v>
      </c>
      <c r="K193" s="57" t="str">
        <f>IFERROR(SupplychainTier2[[#This Row],[Calculated emissions (kgCO2e) for this spend]]/SupplychainTier2[[#This Row],[Spend for which Tier 2 method accounts]],"")</f>
        <v/>
      </c>
      <c r="L193" s="85"/>
      <c r="M193" s="59"/>
      <c r="N193" s="59"/>
      <c r="O193" s="61">
        <v>0</v>
      </c>
      <c r="P193" s="61">
        <v>0</v>
      </c>
      <c r="Q193" s="61">
        <f>SupplychainTier2[[#This Row],[Calculated emissions (kgCO2e) for this spend]]</f>
        <v>0</v>
      </c>
      <c r="R193" s="61">
        <v>0</v>
      </c>
      <c r="S193" s="61">
        <v>0</v>
      </c>
      <c r="T193" s="86" t="str">
        <f>IF(SupplychainTier2[[#This Row],[Calculated emissions (kgCO2e) for this spend]]="","",(SupplychainTier2[[#This Row],[Calculated emissions (kgCO2e) for this spend]]*(1+SupplychainTier2[[#This Row],[RSD]])))</f>
        <v/>
      </c>
      <c r="U193" s="86" t="str">
        <f>IF(SupplychainTier2[[#This Row],[Calculated emissions (kgCO2e) for this spend]]="","",(SupplychainTier2[[#This Row],[Calculated emissions (kgCO2e) for this spend]]*(1-SupplychainTier2[[#This Row],[RSD]])))</f>
        <v/>
      </c>
      <c r="V193" s="61">
        <v>0</v>
      </c>
    </row>
    <row r="194" spans="2:22" ht="15" hidden="1" thickBot="1" x14ac:dyDescent="0.2">
      <c r="B194" s="79" t="str">
        <f t="shared" si="69"/>
        <v/>
      </c>
      <c r="C194" s="80" t="str">
        <f t="shared" si="70"/>
        <v/>
      </c>
      <c r="D194" s="81"/>
      <c r="E194" s="82" t="s">
        <v>247</v>
      </c>
      <c r="F194" s="83"/>
      <c r="G194" s="84"/>
      <c r="H194" s="56" t="s">
        <v>101</v>
      </c>
      <c r="I194" s="57">
        <f>SupplychainTier2[[#This Row],[Spend for which Tier 2 method accounts]]</f>
        <v>0</v>
      </c>
      <c r="J194" s="57" t="s">
        <v>101</v>
      </c>
      <c r="K194" s="57" t="str">
        <f>IFERROR(SupplychainTier2[[#This Row],[Calculated emissions (kgCO2e) for this spend]]/SupplychainTier2[[#This Row],[Spend for which Tier 2 method accounts]],"")</f>
        <v/>
      </c>
      <c r="L194" s="85"/>
      <c r="M194" s="59"/>
      <c r="N194" s="59"/>
      <c r="O194" s="61">
        <v>0</v>
      </c>
      <c r="P194" s="61">
        <v>0</v>
      </c>
      <c r="Q194" s="61">
        <f>SupplychainTier2[[#This Row],[Calculated emissions (kgCO2e) for this spend]]</f>
        <v>0</v>
      </c>
      <c r="R194" s="61">
        <v>0</v>
      </c>
      <c r="S194" s="61">
        <v>0</v>
      </c>
      <c r="T194" s="86" t="str">
        <f>IF(SupplychainTier2[[#This Row],[Calculated emissions (kgCO2e) for this spend]]="","",(SupplychainTier2[[#This Row],[Calculated emissions (kgCO2e) for this spend]]*(1+SupplychainTier2[[#This Row],[RSD]])))</f>
        <v/>
      </c>
      <c r="U194" s="86" t="str">
        <f>IF(SupplychainTier2[[#This Row],[Calculated emissions (kgCO2e) for this spend]]="","",(SupplychainTier2[[#This Row],[Calculated emissions (kgCO2e) for this spend]]*(1-SupplychainTier2[[#This Row],[RSD]])))</f>
        <v/>
      </c>
      <c r="V194" s="61">
        <v>0</v>
      </c>
    </row>
    <row r="195" spans="2:22" ht="15" hidden="1" thickBot="1" x14ac:dyDescent="0.2">
      <c r="B195" s="79" t="str">
        <f t="shared" si="69"/>
        <v/>
      </c>
      <c r="C195" s="80" t="str">
        <f t="shared" si="70"/>
        <v/>
      </c>
      <c r="D195" s="81"/>
      <c r="E195" s="82" t="s">
        <v>247</v>
      </c>
      <c r="F195" s="83"/>
      <c r="G195" s="84"/>
      <c r="H195" s="56" t="s">
        <v>101</v>
      </c>
      <c r="I195" s="57">
        <f>SupplychainTier2[[#This Row],[Spend for which Tier 2 method accounts]]</f>
        <v>0</v>
      </c>
      <c r="J195" s="57" t="s">
        <v>101</v>
      </c>
      <c r="K195" s="57" t="str">
        <f>IFERROR(SupplychainTier2[[#This Row],[Calculated emissions (kgCO2e) for this spend]]/SupplychainTier2[[#This Row],[Spend for which Tier 2 method accounts]],"")</f>
        <v/>
      </c>
      <c r="L195" s="85"/>
      <c r="M195" s="59"/>
      <c r="N195" s="59"/>
      <c r="O195" s="61">
        <v>0</v>
      </c>
      <c r="P195" s="61">
        <v>0</v>
      </c>
      <c r="Q195" s="61">
        <f>SupplychainTier2[[#This Row],[Calculated emissions (kgCO2e) for this spend]]</f>
        <v>0</v>
      </c>
      <c r="R195" s="61">
        <v>0</v>
      </c>
      <c r="S195" s="61">
        <v>0</v>
      </c>
      <c r="T195" s="86" t="str">
        <f>IF(SupplychainTier2[[#This Row],[Calculated emissions (kgCO2e) for this spend]]="","",(SupplychainTier2[[#This Row],[Calculated emissions (kgCO2e) for this spend]]*(1+SupplychainTier2[[#This Row],[RSD]])))</f>
        <v/>
      </c>
      <c r="U195" s="86" t="str">
        <f>IF(SupplychainTier2[[#This Row],[Calculated emissions (kgCO2e) for this spend]]="","",(SupplychainTier2[[#This Row],[Calculated emissions (kgCO2e) for this spend]]*(1-SupplychainTier2[[#This Row],[RSD]])))</f>
        <v/>
      </c>
      <c r="V195" s="61">
        <v>0</v>
      </c>
    </row>
    <row r="196" spans="2:22" ht="15" hidden="1" thickBot="1" x14ac:dyDescent="0.2">
      <c r="B196" s="79" t="str">
        <f t="shared" si="69"/>
        <v/>
      </c>
      <c r="C196" s="80" t="str">
        <f t="shared" si="70"/>
        <v/>
      </c>
      <c r="D196" s="81"/>
      <c r="E196" s="82" t="s">
        <v>247</v>
      </c>
      <c r="F196" s="83"/>
      <c r="G196" s="84"/>
      <c r="H196" s="56" t="s">
        <v>101</v>
      </c>
      <c r="I196" s="57">
        <f>SupplychainTier2[[#This Row],[Spend for which Tier 2 method accounts]]</f>
        <v>0</v>
      </c>
      <c r="J196" s="57" t="s">
        <v>101</v>
      </c>
      <c r="K196" s="57" t="str">
        <f>IFERROR(SupplychainTier2[[#This Row],[Calculated emissions (kgCO2e) for this spend]]/SupplychainTier2[[#This Row],[Spend for which Tier 2 method accounts]],"")</f>
        <v/>
      </c>
      <c r="L196" s="85"/>
      <c r="M196" s="59"/>
      <c r="N196" s="59"/>
      <c r="O196" s="61">
        <v>0</v>
      </c>
      <c r="P196" s="61">
        <v>0</v>
      </c>
      <c r="Q196" s="61">
        <f>SupplychainTier2[[#This Row],[Calculated emissions (kgCO2e) for this spend]]</f>
        <v>0</v>
      </c>
      <c r="R196" s="61">
        <v>0</v>
      </c>
      <c r="S196" s="61">
        <v>0</v>
      </c>
      <c r="T196" s="86" t="str">
        <f>IF(SupplychainTier2[[#This Row],[Calculated emissions (kgCO2e) for this spend]]="","",(SupplychainTier2[[#This Row],[Calculated emissions (kgCO2e) for this spend]]*(1+SupplychainTier2[[#This Row],[RSD]])))</f>
        <v/>
      </c>
      <c r="U196" s="86" t="str">
        <f>IF(SupplychainTier2[[#This Row],[Calculated emissions (kgCO2e) for this spend]]="","",(SupplychainTier2[[#This Row],[Calculated emissions (kgCO2e) for this spend]]*(1-SupplychainTier2[[#This Row],[RSD]])))</f>
        <v/>
      </c>
      <c r="V196" s="61">
        <v>0</v>
      </c>
    </row>
    <row r="197" spans="2:22" ht="15" hidden="1" thickBot="1" x14ac:dyDescent="0.2">
      <c r="B197" s="79" t="str">
        <f t="shared" si="69"/>
        <v/>
      </c>
      <c r="C197" s="80" t="str">
        <f t="shared" si="70"/>
        <v/>
      </c>
      <c r="D197" s="81"/>
      <c r="E197" s="82" t="s">
        <v>247</v>
      </c>
      <c r="F197" s="83"/>
      <c r="G197" s="84"/>
      <c r="H197" s="56" t="s">
        <v>101</v>
      </c>
      <c r="I197" s="57">
        <f>SupplychainTier2[[#This Row],[Spend for which Tier 2 method accounts]]</f>
        <v>0</v>
      </c>
      <c r="J197" s="57" t="s">
        <v>101</v>
      </c>
      <c r="K197" s="57" t="str">
        <f>IFERROR(SupplychainTier2[[#This Row],[Calculated emissions (kgCO2e) for this spend]]/SupplychainTier2[[#This Row],[Spend for which Tier 2 method accounts]],"")</f>
        <v/>
      </c>
      <c r="L197" s="85"/>
      <c r="M197" s="59"/>
      <c r="N197" s="59"/>
      <c r="O197" s="61">
        <v>0</v>
      </c>
      <c r="P197" s="61">
        <v>0</v>
      </c>
      <c r="Q197" s="61">
        <f>SupplychainTier2[[#This Row],[Calculated emissions (kgCO2e) for this spend]]</f>
        <v>0</v>
      </c>
      <c r="R197" s="61">
        <v>0</v>
      </c>
      <c r="S197" s="61">
        <v>0</v>
      </c>
      <c r="T197" s="86" t="str">
        <f>IF(SupplychainTier2[[#This Row],[Calculated emissions (kgCO2e) for this spend]]="","",(SupplychainTier2[[#This Row],[Calculated emissions (kgCO2e) for this spend]]*(1+SupplychainTier2[[#This Row],[RSD]])))</f>
        <v/>
      </c>
      <c r="U197" s="86" t="str">
        <f>IF(SupplychainTier2[[#This Row],[Calculated emissions (kgCO2e) for this spend]]="","",(SupplychainTier2[[#This Row],[Calculated emissions (kgCO2e) for this spend]]*(1-SupplychainTier2[[#This Row],[RSD]])))</f>
        <v/>
      </c>
      <c r="V197" s="61">
        <v>0</v>
      </c>
    </row>
    <row r="198" spans="2:22" ht="15" hidden="1" thickBot="1" x14ac:dyDescent="0.2">
      <c r="B198" s="79" t="str">
        <f t="shared" si="69"/>
        <v/>
      </c>
      <c r="C198" s="80" t="str">
        <f t="shared" si="70"/>
        <v/>
      </c>
      <c r="D198" s="81"/>
      <c r="E198" s="82" t="s">
        <v>247</v>
      </c>
      <c r="F198" s="83"/>
      <c r="G198" s="84"/>
      <c r="H198" s="56" t="s">
        <v>101</v>
      </c>
      <c r="I198" s="57">
        <f>SupplychainTier2[[#This Row],[Spend for which Tier 2 method accounts]]</f>
        <v>0</v>
      </c>
      <c r="J198" s="57" t="s">
        <v>101</v>
      </c>
      <c r="K198" s="57" t="str">
        <f>IFERROR(SupplychainTier2[[#This Row],[Calculated emissions (kgCO2e) for this spend]]/SupplychainTier2[[#This Row],[Spend for which Tier 2 method accounts]],"")</f>
        <v/>
      </c>
      <c r="L198" s="85"/>
      <c r="M198" s="59"/>
      <c r="N198" s="59"/>
      <c r="O198" s="61">
        <v>0</v>
      </c>
      <c r="P198" s="61">
        <v>0</v>
      </c>
      <c r="Q198" s="61">
        <f>SupplychainTier2[[#This Row],[Calculated emissions (kgCO2e) for this spend]]</f>
        <v>0</v>
      </c>
      <c r="R198" s="61">
        <v>0</v>
      </c>
      <c r="S198" s="61">
        <v>0</v>
      </c>
      <c r="T198" s="86" t="str">
        <f>IF(SupplychainTier2[[#This Row],[Calculated emissions (kgCO2e) for this spend]]="","",(SupplychainTier2[[#This Row],[Calculated emissions (kgCO2e) for this spend]]*(1+SupplychainTier2[[#This Row],[RSD]])))</f>
        <v/>
      </c>
      <c r="U198" s="86" t="str">
        <f>IF(SupplychainTier2[[#This Row],[Calculated emissions (kgCO2e) for this spend]]="","",(SupplychainTier2[[#This Row],[Calculated emissions (kgCO2e) for this spend]]*(1-SupplychainTier2[[#This Row],[RSD]])))</f>
        <v/>
      </c>
      <c r="V198" s="61">
        <v>0</v>
      </c>
    </row>
    <row r="199" spans="2:22" ht="15" hidden="1" thickBot="1" x14ac:dyDescent="0.2">
      <c r="B199" s="79" t="str">
        <f t="shared" si="69"/>
        <v/>
      </c>
      <c r="C199" s="80" t="str">
        <f t="shared" si="70"/>
        <v/>
      </c>
      <c r="D199" s="81"/>
      <c r="E199" s="82" t="s">
        <v>247</v>
      </c>
      <c r="F199" s="83"/>
      <c r="G199" s="84"/>
      <c r="H199" s="56" t="s">
        <v>101</v>
      </c>
      <c r="I199" s="57">
        <f>SupplychainTier2[[#This Row],[Spend for which Tier 2 method accounts]]</f>
        <v>0</v>
      </c>
      <c r="J199" s="57" t="s">
        <v>101</v>
      </c>
      <c r="K199" s="57" t="str">
        <f>IFERROR(SupplychainTier2[[#This Row],[Calculated emissions (kgCO2e) for this spend]]/SupplychainTier2[[#This Row],[Spend for which Tier 2 method accounts]],"")</f>
        <v/>
      </c>
      <c r="L199" s="85"/>
      <c r="M199" s="59"/>
      <c r="N199" s="59"/>
      <c r="O199" s="61">
        <v>0</v>
      </c>
      <c r="P199" s="61">
        <v>0</v>
      </c>
      <c r="Q199" s="61">
        <f>SupplychainTier2[[#This Row],[Calculated emissions (kgCO2e) for this spend]]</f>
        <v>0</v>
      </c>
      <c r="R199" s="61">
        <v>0</v>
      </c>
      <c r="S199" s="61">
        <v>0</v>
      </c>
      <c r="T199" s="86" t="str">
        <f>IF(SupplychainTier2[[#This Row],[Calculated emissions (kgCO2e) for this spend]]="","",(SupplychainTier2[[#This Row],[Calculated emissions (kgCO2e) for this spend]]*(1+SupplychainTier2[[#This Row],[RSD]])))</f>
        <v/>
      </c>
      <c r="U199" s="86" t="str">
        <f>IF(SupplychainTier2[[#This Row],[Calculated emissions (kgCO2e) for this spend]]="","",(SupplychainTier2[[#This Row],[Calculated emissions (kgCO2e) for this spend]]*(1-SupplychainTier2[[#This Row],[RSD]])))</f>
        <v/>
      </c>
      <c r="V199" s="61">
        <v>0</v>
      </c>
    </row>
    <row r="200" spans="2:22" ht="15" hidden="1" thickBot="1" x14ac:dyDescent="0.2">
      <c r="B200" s="79" t="str">
        <f t="shared" si="69"/>
        <v/>
      </c>
      <c r="C200" s="80" t="str">
        <f t="shared" si="70"/>
        <v/>
      </c>
      <c r="D200" s="81"/>
      <c r="E200" s="82" t="s">
        <v>247</v>
      </c>
      <c r="F200" s="83"/>
      <c r="G200" s="84"/>
      <c r="H200" s="56" t="s">
        <v>101</v>
      </c>
      <c r="I200" s="57">
        <f>SupplychainTier2[[#This Row],[Spend for which Tier 2 method accounts]]</f>
        <v>0</v>
      </c>
      <c r="J200" s="57" t="s">
        <v>101</v>
      </c>
      <c r="K200" s="57" t="str">
        <f>IFERROR(SupplychainTier2[[#This Row],[Calculated emissions (kgCO2e) for this spend]]/SupplychainTier2[[#This Row],[Spend for which Tier 2 method accounts]],"")</f>
        <v/>
      </c>
      <c r="L200" s="85"/>
      <c r="M200" s="59"/>
      <c r="N200" s="59"/>
      <c r="O200" s="61">
        <v>0</v>
      </c>
      <c r="P200" s="61">
        <v>0</v>
      </c>
      <c r="Q200" s="61">
        <f>SupplychainTier2[[#This Row],[Calculated emissions (kgCO2e) for this spend]]</f>
        <v>0</v>
      </c>
      <c r="R200" s="61">
        <v>0</v>
      </c>
      <c r="S200" s="61">
        <v>0</v>
      </c>
      <c r="T200" s="86" t="str">
        <f>IF(SupplychainTier2[[#This Row],[Calculated emissions (kgCO2e) for this spend]]="","",(SupplychainTier2[[#This Row],[Calculated emissions (kgCO2e) for this spend]]*(1+SupplychainTier2[[#This Row],[RSD]])))</f>
        <v/>
      </c>
      <c r="U200" s="86" t="str">
        <f>IF(SupplychainTier2[[#This Row],[Calculated emissions (kgCO2e) for this spend]]="","",(SupplychainTier2[[#This Row],[Calculated emissions (kgCO2e) for this spend]]*(1-SupplychainTier2[[#This Row],[RSD]])))</f>
        <v/>
      </c>
      <c r="V200" s="61">
        <v>0</v>
      </c>
    </row>
    <row r="201" spans="2:22" ht="15" hidden="1" thickBot="1" x14ac:dyDescent="0.2">
      <c r="B201" s="79" t="str">
        <f t="shared" si="69"/>
        <v/>
      </c>
      <c r="C201" s="80" t="str">
        <f t="shared" si="70"/>
        <v/>
      </c>
      <c r="D201" s="81"/>
      <c r="E201" s="82" t="s">
        <v>247</v>
      </c>
      <c r="F201" s="83"/>
      <c r="G201" s="84"/>
      <c r="H201" s="56" t="s">
        <v>101</v>
      </c>
      <c r="I201" s="57">
        <f>SupplychainTier2[[#This Row],[Spend for which Tier 2 method accounts]]</f>
        <v>0</v>
      </c>
      <c r="J201" s="57" t="s">
        <v>101</v>
      </c>
      <c r="K201" s="57" t="str">
        <f>IFERROR(SupplychainTier2[[#This Row],[Calculated emissions (kgCO2e) for this spend]]/SupplychainTier2[[#This Row],[Spend for which Tier 2 method accounts]],"")</f>
        <v/>
      </c>
      <c r="L201" s="85"/>
      <c r="M201" s="59"/>
      <c r="N201" s="59"/>
      <c r="O201" s="61">
        <v>0</v>
      </c>
      <c r="P201" s="61">
        <v>0</v>
      </c>
      <c r="Q201" s="61">
        <f>SupplychainTier2[[#This Row],[Calculated emissions (kgCO2e) for this spend]]</f>
        <v>0</v>
      </c>
      <c r="R201" s="61">
        <v>0</v>
      </c>
      <c r="S201" s="61">
        <v>0</v>
      </c>
      <c r="T201" s="86" t="str">
        <f>IF(SupplychainTier2[[#This Row],[Calculated emissions (kgCO2e) for this spend]]="","",(SupplychainTier2[[#This Row],[Calculated emissions (kgCO2e) for this spend]]*(1+SupplychainTier2[[#This Row],[RSD]])))</f>
        <v/>
      </c>
      <c r="U201" s="86" t="str">
        <f>IF(SupplychainTier2[[#This Row],[Calculated emissions (kgCO2e) for this spend]]="","",(SupplychainTier2[[#This Row],[Calculated emissions (kgCO2e) for this spend]]*(1-SupplychainTier2[[#This Row],[RSD]])))</f>
        <v/>
      </c>
      <c r="V201" s="61">
        <v>0</v>
      </c>
    </row>
    <row r="202" spans="2:22" ht="15" hidden="1" thickBot="1" x14ac:dyDescent="0.2">
      <c r="B202" s="79" t="str">
        <f t="shared" si="69"/>
        <v/>
      </c>
      <c r="C202" s="80" t="str">
        <f t="shared" si="70"/>
        <v/>
      </c>
      <c r="D202" s="81"/>
      <c r="E202" s="82" t="s">
        <v>247</v>
      </c>
      <c r="F202" s="83"/>
      <c r="G202" s="84"/>
      <c r="H202" s="56" t="s">
        <v>101</v>
      </c>
      <c r="I202" s="57">
        <f>SupplychainTier2[[#This Row],[Spend for which Tier 2 method accounts]]</f>
        <v>0</v>
      </c>
      <c r="J202" s="57" t="s">
        <v>101</v>
      </c>
      <c r="K202" s="57" t="str">
        <f>IFERROR(SupplychainTier2[[#This Row],[Calculated emissions (kgCO2e) for this spend]]/SupplychainTier2[[#This Row],[Spend for which Tier 2 method accounts]],"")</f>
        <v/>
      </c>
      <c r="L202" s="85"/>
      <c r="M202" s="59"/>
      <c r="N202" s="59"/>
      <c r="O202" s="61">
        <v>0</v>
      </c>
      <c r="P202" s="61">
        <v>0</v>
      </c>
      <c r="Q202" s="61">
        <f>SupplychainTier2[[#This Row],[Calculated emissions (kgCO2e) for this spend]]</f>
        <v>0</v>
      </c>
      <c r="R202" s="61">
        <v>0</v>
      </c>
      <c r="S202" s="61">
        <v>0</v>
      </c>
      <c r="T202" s="86" t="str">
        <f>IF(SupplychainTier2[[#This Row],[Calculated emissions (kgCO2e) for this spend]]="","",(SupplychainTier2[[#This Row],[Calculated emissions (kgCO2e) for this spend]]*(1+SupplychainTier2[[#This Row],[RSD]])))</f>
        <v/>
      </c>
      <c r="U202" s="86" t="str">
        <f>IF(SupplychainTier2[[#This Row],[Calculated emissions (kgCO2e) for this spend]]="","",(SupplychainTier2[[#This Row],[Calculated emissions (kgCO2e) for this spend]]*(1-SupplychainTier2[[#This Row],[RSD]])))</f>
        <v/>
      </c>
      <c r="V202" s="61">
        <v>0</v>
      </c>
    </row>
    <row r="203" spans="2:22" ht="15" hidden="1" thickBot="1" x14ac:dyDescent="0.2">
      <c r="B203" s="79" t="str">
        <f t="shared" si="69"/>
        <v/>
      </c>
      <c r="C203" s="80" t="str">
        <f t="shared" si="70"/>
        <v/>
      </c>
      <c r="D203" s="81"/>
      <c r="E203" s="82" t="s">
        <v>247</v>
      </c>
      <c r="F203" s="83"/>
      <c r="G203" s="84"/>
      <c r="H203" s="56" t="s">
        <v>101</v>
      </c>
      <c r="I203" s="57">
        <f>SupplychainTier2[[#This Row],[Spend for which Tier 2 method accounts]]</f>
        <v>0</v>
      </c>
      <c r="J203" s="57" t="s">
        <v>101</v>
      </c>
      <c r="K203" s="57" t="str">
        <f>IFERROR(SupplychainTier2[[#This Row],[Calculated emissions (kgCO2e) for this spend]]/SupplychainTier2[[#This Row],[Spend for which Tier 2 method accounts]],"")</f>
        <v/>
      </c>
      <c r="L203" s="85"/>
      <c r="M203" s="59"/>
      <c r="N203" s="59"/>
      <c r="O203" s="61">
        <v>0</v>
      </c>
      <c r="P203" s="61">
        <v>0</v>
      </c>
      <c r="Q203" s="61">
        <f>SupplychainTier2[[#This Row],[Calculated emissions (kgCO2e) for this spend]]</f>
        <v>0</v>
      </c>
      <c r="R203" s="61">
        <v>0</v>
      </c>
      <c r="S203" s="61">
        <v>0</v>
      </c>
      <c r="T203" s="86" t="str">
        <f>IF(SupplychainTier2[[#This Row],[Calculated emissions (kgCO2e) for this spend]]="","",(SupplychainTier2[[#This Row],[Calculated emissions (kgCO2e) for this spend]]*(1+SupplychainTier2[[#This Row],[RSD]])))</f>
        <v/>
      </c>
      <c r="U203" s="86" t="str">
        <f>IF(SupplychainTier2[[#This Row],[Calculated emissions (kgCO2e) for this spend]]="","",(SupplychainTier2[[#This Row],[Calculated emissions (kgCO2e) for this spend]]*(1-SupplychainTier2[[#This Row],[RSD]])))</f>
        <v/>
      </c>
      <c r="V203" s="61">
        <v>0</v>
      </c>
    </row>
    <row r="204" spans="2:22" ht="15" hidden="1" thickBot="1" x14ac:dyDescent="0.2">
      <c r="B204" s="79" t="str">
        <f t="shared" si="69"/>
        <v/>
      </c>
      <c r="C204" s="80" t="str">
        <f t="shared" si="70"/>
        <v/>
      </c>
      <c r="D204" s="81"/>
      <c r="E204" s="82" t="s">
        <v>247</v>
      </c>
      <c r="F204" s="83"/>
      <c r="G204" s="84"/>
      <c r="H204" s="56" t="s">
        <v>101</v>
      </c>
      <c r="I204" s="57">
        <f>SupplychainTier2[[#This Row],[Spend for which Tier 2 method accounts]]</f>
        <v>0</v>
      </c>
      <c r="J204" s="57" t="s">
        <v>101</v>
      </c>
      <c r="K204" s="57" t="str">
        <f>IFERROR(SupplychainTier2[[#This Row],[Calculated emissions (kgCO2e) for this spend]]/SupplychainTier2[[#This Row],[Spend for which Tier 2 method accounts]],"")</f>
        <v/>
      </c>
      <c r="L204" s="85"/>
      <c r="M204" s="59"/>
      <c r="N204" s="59"/>
      <c r="O204" s="61">
        <v>0</v>
      </c>
      <c r="P204" s="61">
        <v>0</v>
      </c>
      <c r="Q204" s="61">
        <f>SupplychainTier2[[#This Row],[Calculated emissions (kgCO2e) for this spend]]</f>
        <v>0</v>
      </c>
      <c r="R204" s="61">
        <v>0</v>
      </c>
      <c r="S204" s="61">
        <v>0</v>
      </c>
      <c r="T204" s="86" t="str">
        <f>IF(SupplychainTier2[[#This Row],[Calculated emissions (kgCO2e) for this spend]]="","",(SupplychainTier2[[#This Row],[Calculated emissions (kgCO2e) for this spend]]*(1+SupplychainTier2[[#This Row],[RSD]])))</f>
        <v/>
      </c>
      <c r="U204" s="86" t="str">
        <f>IF(SupplychainTier2[[#This Row],[Calculated emissions (kgCO2e) for this spend]]="","",(SupplychainTier2[[#This Row],[Calculated emissions (kgCO2e) for this spend]]*(1-SupplychainTier2[[#This Row],[RSD]])))</f>
        <v/>
      </c>
      <c r="V204" s="61">
        <v>0</v>
      </c>
    </row>
    <row r="205" spans="2:22" ht="15" hidden="1" thickBot="1" x14ac:dyDescent="0.2">
      <c r="B205" s="79" t="str">
        <f t="shared" si="69"/>
        <v/>
      </c>
      <c r="C205" s="80" t="str">
        <f t="shared" si="70"/>
        <v/>
      </c>
      <c r="D205" s="81"/>
      <c r="E205" s="82" t="s">
        <v>247</v>
      </c>
      <c r="F205" s="83"/>
      <c r="G205" s="84"/>
      <c r="H205" s="56" t="s">
        <v>101</v>
      </c>
      <c r="I205" s="57">
        <f>SupplychainTier2[[#This Row],[Spend for which Tier 2 method accounts]]</f>
        <v>0</v>
      </c>
      <c r="J205" s="57" t="s">
        <v>101</v>
      </c>
      <c r="K205" s="57" t="str">
        <f>IFERROR(SupplychainTier2[[#This Row],[Calculated emissions (kgCO2e) for this spend]]/SupplychainTier2[[#This Row],[Spend for which Tier 2 method accounts]],"")</f>
        <v/>
      </c>
      <c r="L205" s="85"/>
      <c r="M205" s="59"/>
      <c r="N205" s="59"/>
      <c r="O205" s="61">
        <v>0</v>
      </c>
      <c r="P205" s="61">
        <v>0</v>
      </c>
      <c r="Q205" s="61">
        <f>SupplychainTier2[[#This Row],[Calculated emissions (kgCO2e) for this spend]]</f>
        <v>0</v>
      </c>
      <c r="R205" s="61">
        <v>0</v>
      </c>
      <c r="S205" s="61">
        <v>0</v>
      </c>
      <c r="T205" s="86" t="str">
        <f>IF(SupplychainTier2[[#This Row],[Calculated emissions (kgCO2e) for this spend]]="","",(SupplychainTier2[[#This Row],[Calculated emissions (kgCO2e) for this spend]]*(1+SupplychainTier2[[#This Row],[RSD]])))</f>
        <v/>
      </c>
      <c r="U205" s="86" t="str">
        <f>IF(SupplychainTier2[[#This Row],[Calculated emissions (kgCO2e) for this spend]]="","",(SupplychainTier2[[#This Row],[Calculated emissions (kgCO2e) for this spend]]*(1-SupplychainTier2[[#This Row],[RSD]])))</f>
        <v/>
      </c>
      <c r="V205" s="61">
        <v>0</v>
      </c>
    </row>
    <row r="206" spans="2:22" ht="15" hidden="1" thickBot="1" x14ac:dyDescent="0.2">
      <c r="B206" s="79" t="str">
        <f t="shared" si="69"/>
        <v/>
      </c>
      <c r="C206" s="80" t="str">
        <f t="shared" si="70"/>
        <v/>
      </c>
      <c r="D206" s="81"/>
      <c r="E206" s="82" t="s">
        <v>247</v>
      </c>
      <c r="F206" s="83"/>
      <c r="G206" s="84"/>
      <c r="H206" s="56" t="s">
        <v>101</v>
      </c>
      <c r="I206" s="57">
        <f>SupplychainTier2[[#This Row],[Spend for which Tier 2 method accounts]]</f>
        <v>0</v>
      </c>
      <c r="J206" s="57" t="s">
        <v>101</v>
      </c>
      <c r="K206" s="57" t="str">
        <f>IFERROR(SupplychainTier2[[#This Row],[Calculated emissions (kgCO2e) for this spend]]/SupplychainTier2[[#This Row],[Spend for which Tier 2 method accounts]],"")</f>
        <v/>
      </c>
      <c r="L206" s="85"/>
      <c r="M206" s="59"/>
      <c r="N206" s="59"/>
      <c r="O206" s="61">
        <v>0</v>
      </c>
      <c r="P206" s="61">
        <v>0</v>
      </c>
      <c r="Q206" s="61">
        <f>SupplychainTier2[[#This Row],[Calculated emissions (kgCO2e) for this spend]]</f>
        <v>0</v>
      </c>
      <c r="R206" s="61">
        <v>0</v>
      </c>
      <c r="S206" s="61">
        <v>0</v>
      </c>
      <c r="T206" s="86" t="str">
        <f>IF(SupplychainTier2[[#This Row],[Calculated emissions (kgCO2e) for this spend]]="","",(SupplychainTier2[[#This Row],[Calculated emissions (kgCO2e) for this spend]]*(1+SupplychainTier2[[#This Row],[RSD]])))</f>
        <v/>
      </c>
      <c r="U206" s="86" t="str">
        <f>IF(SupplychainTier2[[#This Row],[Calculated emissions (kgCO2e) for this spend]]="","",(SupplychainTier2[[#This Row],[Calculated emissions (kgCO2e) for this spend]]*(1-SupplychainTier2[[#This Row],[RSD]])))</f>
        <v/>
      </c>
      <c r="V206" s="61">
        <v>0</v>
      </c>
    </row>
    <row r="207" spans="2:22" ht="15" hidden="1" thickBot="1" x14ac:dyDescent="0.2">
      <c r="B207" s="79" t="str">
        <f t="shared" si="69"/>
        <v/>
      </c>
      <c r="C207" s="80" t="str">
        <f t="shared" si="70"/>
        <v/>
      </c>
      <c r="D207" s="81"/>
      <c r="E207" s="82" t="s">
        <v>247</v>
      </c>
      <c r="F207" s="83"/>
      <c r="G207" s="84"/>
      <c r="H207" s="56" t="s">
        <v>101</v>
      </c>
      <c r="I207" s="57">
        <f>SupplychainTier2[[#This Row],[Spend for which Tier 2 method accounts]]</f>
        <v>0</v>
      </c>
      <c r="J207" s="57" t="s">
        <v>101</v>
      </c>
      <c r="K207" s="57" t="str">
        <f>IFERROR(SupplychainTier2[[#This Row],[Calculated emissions (kgCO2e) for this spend]]/SupplychainTier2[[#This Row],[Spend for which Tier 2 method accounts]],"")</f>
        <v/>
      </c>
      <c r="L207" s="85"/>
      <c r="M207" s="59"/>
      <c r="N207" s="59"/>
      <c r="O207" s="61">
        <v>0</v>
      </c>
      <c r="P207" s="61">
        <v>0</v>
      </c>
      <c r="Q207" s="61">
        <f>SupplychainTier2[[#This Row],[Calculated emissions (kgCO2e) for this spend]]</f>
        <v>0</v>
      </c>
      <c r="R207" s="61">
        <v>0</v>
      </c>
      <c r="S207" s="61">
        <v>0</v>
      </c>
      <c r="T207" s="86" t="str">
        <f>IF(SupplychainTier2[[#This Row],[Calculated emissions (kgCO2e) for this spend]]="","",(SupplychainTier2[[#This Row],[Calculated emissions (kgCO2e) for this spend]]*(1+SupplychainTier2[[#This Row],[RSD]])))</f>
        <v/>
      </c>
      <c r="U207" s="86" t="str">
        <f>IF(SupplychainTier2[[#This Row],[Calculated emissions (kgCO2e) for this spend]]="","",(SupplychainTier2[[#This Row],[Calculated emissions (kgCO2e) for this spend]]*(1-SupplychainTier2[[#This Row],[RSD]])))</f>
        <v/>
      </c>
      <c r="V207" s="61">
        <v>0</v>
      </c>
    </row>
    <row r="208" spans="2:22" ht="15" hidden="1" thickBot="1" x14ac:dyDescent="0.2">
      <c r="B208" s="79" t="str">
        <f t="shared" si="69"/>
        <v/>
      </c>
      <c r="C208" s="80" t="str">
        <f t="shared" si="70"/>
        <v/>
      </c>
      <c r="D208" s="81"/>
      <c r="E208" s="82" t="s">
        <v>247</v>
      </c>
      <c r="F208" s="83"/>
      <c r="G208" s="84"/>
      <c r="H208" s="56" t="s">
        <v>101</v>
      </c>
      <c r="I208" s="57">
        <f>SupplychainTier2[[#This Row],[Spend for which Tier 2 method accounts]]</f>
        <v>0</v>
      </c>
      <c r="J208" s="57" t="s">
        <v>101</v>
      </c>
      <c r="K208" s="57" t="str">
        <f>IFERROR(SupplychainTier2[[#This Row],[Calculated emissions (kgCO2e) for this spend]]/SupplychainTier2[[#This Row],[Spend for which Tier 2 method accounts]],"")</f>
        <v/>
      </c>
      <c r="L208" s="85"/>
      <c r="M208" s="59"/>
      <c r="N208" s="59"/>
      <c r="O208" s="61">
        <v>0</v>
      </c>
      <c r="P208" s="61">
        <v>0</v>
      </c>
      <c r="Q208" s="61">
        <f>SupplychainTier2[[#This Row],[Calculated emissions (kgCO2e) for this spend]]</f>
        <v>0</v>
      </c>
      <c r="R208" s="61">
        <v>0</v>
      </c>
      <c r="S208" s="61">
        <v>0</v>
      </c>
      <c r="T208" s="86" t="str">
        <f>IF(SupplychainTier2[[#This Row],[Calculated emissions (kgCO2e) for this spend]]="","",(SupplychainTier2[[#This Row],[Calculated emissions (kgCO2e) for this spend]]*(1+SupplychainTier2[[#This Row],[RSD]])))</f>
        <v/>
      </c>
      <c r="U208" s="86" t="str">
        <f>IF(SupplychainTier2[[#This Row],[Calculated emissions (kgCO2e) for this spend]]="","",(SupplychainTier2[[#This Row],[Calculated emissions (kgCO2e) for this spend]]*(1-SupplychainTier2[[#This Row],[RSD]])))</f>
        <v/>
      </c>
      <c r="V208" s="61">
        <v>0</v>
      </c>
    </row>
    <row r="209" spans="2:22" ht="15" hidden="1" thickBot="1" x14ac:dyDescent="0.2">
      <c r="B209" s="79" t="str">
        <f t="shared" si="69"/>
        <v/>
      </c>
      <c r="C209" s="80" t="str">
        <f t="shared" si="70"/>
        <v/>
      </c>
      <c r="D209" s="81"/>
      <c r="E209" s="82" t="s">
        <v>247</v>
      </c>
      <c r="F209" s="83"/>
      <c r="G209" s="84"/>
      <c r="H209" s="56" t="s">
        <v>101</v>
      </c>
      <c r="I209" s="57">
        <f>SupplychainTier2[[#This Row],[Spend for which Tier 2 method accounts]]</f>
        <v>0</v>
      </c>
      <c r="J209" s="57" t="s">
        <v>101</v>
      </c>
      <c r="K209" s="57" t="str">
        <f>IFERROR(SupplychainTier2[[#This Row],[Calculated emissions (kgCO2e) for this spend]]/SupplychainTier2[[#This Row],[Spend for which Tier 2 method accounts]],"")</f>
        <v/>
      </c>
      <c r="L209" s="85"/>
      <c r="M209" s="59"/>
      <c r="N209" s="59"/>
      <c r="O209" s="61">
        <v>0</v>
      </c>
      <c r="P209" s="61">
        <v>0</v>
      </c>
      <c r="Q209" s="61">
        <f>SupplychainTier2[[#This Row],[Calculated emissions (kgCO2e) for this spend]]</f>
        <v>0</v>
      </c>
      <c r="R209" s="61">
        <v>0</v>
      </c>
      <c r="S209" s="61">
        <v>0</v>
      </c>
      <c r="T209" s="86" t="str">
        <f>IF(SupplychainTier2[[#This Row],[Calculated emissions (kgCO2e) for this spend]]="","",(SupplychainTier2[[#This Row],[Calculated emissions (kgCO2e) for this spend]]*(1+SupplychainTier2[[#This Row],[RSD]])))</f>
        <v/>
      </c>
      <c r="U209" s="86" t="str">
        <f>IF(SupplychainTier2[[#This Row],[Calculated emissions (kgCO2e) for this spend]]="","",(SupplychainTier2[[#This Row],[Calculated emissions (kgCO2e) for this spend]]*(1-SupplychainTier2[[#This Row],[RSD]])))</f>
        <v/>
      </c>
      <c r="V209" s="61">
        <v>0</v>
      </c>
    </row>
    <row r="210" spans="2:22" ht="15" hidden="1" thickBot="1" x14ac:dyDescent="0.2">
      <c r="B210" s="79" t="str">
        <f t="shared" si="69"/>
        <v/>
      </c>
      <c r="C210" s="80" t="str">
        <f t="shared" si="70"/>
        <v/>
      </c>
      <c r="D210" s="81"/>
      <c r="E210" s="82" t="s">
        <v>247</v>
      </c>
      <c r="F210" s="83"/>
      <c r="G210" s="84"/>
      <c r="H210" s="56" t="s">
        <v>101</v>
      </c>
      <c r="I210" s="57">
        <f>SupplychainTier2[[#This Row],[Spend for which Tier 2 method accounts]]</f>
        <v>0</v>
      </c>
      <c r="J210" s="57" t="s">
        <v>101</v>
      </c>
      <c r="K210" s="57" t="str">
        <f>IFERROR(SupplychainTier2[[#This Row],[Calculated emissions (kgCO2e) for this spend]]/SupplychainTier2[[#This Row],[Spend for which Tier 2 method accounts]],"")</f>
        <v/>
      </c>
      <c r="L210" s="85"/>
      <c r="M210" s="59"/>
      <c r="N210" s="59"/>
      <c r="O210" s="61">
        <v>0</v>
      </c>
      <c r="P210" s="61">
        <v>0</v>
      </c>
      <c r="Q210" s="61">
        <f>SupplychainTier2[[#This Row],[Calculated emissions (kgCO2e) for this spend]]</f>
        <v>0</v>
      </c>
      <c r="R210" s="61">
        <v>0</v>
      </c>
      <c r="S210" s="61">
        <v>0</v>
      </c>
      <c r="T210" s="86" t="str">
        <f>IF(SupplychainTier2[[#This Row],[Calculated emissions (kgCO2e) for this spend]]="","",(SupplychainTier2[[#This Row],[Calculated emissions (kgCO2e) for this spend]]*(1+SupplychainTier2[[#This Row],[RSD]])))</f>
        <v/>
      </c>
      <c r="U210" s="86" t="str">
        <f>IF(SupplychainTier2[[#This Row],[Calculated emissions (kgCO2e) for this spend]]="","",(SupplychainTier2[[#This Row],[Calculated emissions (kgCO2e) for this spend]]*(1-SupplychainTier2[[#This Row],[RSD]])))</f>
        <v/>
      </c>
      <c r="V210" s="61">
        <v>0</v>
      </c>
    </row>
    <row r="211" spans="2:22" ht="15" hidden="1" thickBot="1" x14ac:dyDescent="0.2">
      <c r="B211" s="79" t="str">
        <f t="shared" si="69"/>
        <v/>
      </c>
      <c r="C211" s="80" t="str">
        <f t="shared" si="70"/>
        <v/>
      </c>
      <c r="D211" s="81"/>
      <c r="E211" s="82" t="s">
        <v>247</v>
      </c>
      <c r="F211" s="83"/>
      <c r="G211" s="84"/>
      <c r="H211" s="56" t="s">
        <v>101</v>
      </c>
      <c r="I211" s="57">
        <f>SupplychainTier2[[#This Row],[Spend for which Tier 2 method accounts]]</f>
        <v>0</v>
      </c>
      <c r="J211" s="57" t="s">
        <v>101</v>
      </c>
      <c r="K211" s="57" t="str">
        <f>IFERROR(SupplychainTier2[[#This Row],[Calculated emissions (kgCO2e) for this spend]]/SupplychainTier2[[#This Row],[Spend for which Tier 2 method accounts]],"")</f>
        <v/>
      </c>
      <c r="L211" s="85"/>
      <c r="M211" s="59"/>
      <c r="N211" s="59"/>
      <c r="O211" s="61">
        <v>0</v>
      </c>
      <c r="P211" s="61">
        <v>0</v>
      </c>
      <c r="Q211" s="61">
        <f>SupplychainTier2[[#This Row],[Calculated emissions (kgCO2e) for this spend]]</f>
        <v>0</v>
      </c>
      <c r="R211" s="61">
        <v>0</v>
      </c>
      <c r="S211" s="61">
        <v>0</v>
      </c>
      <c r="T211" s="86" t="str">
        <f>IF(SupplychainTier2[[#This Row],[Calculated emissions (kgCO2e) for this spend]]="","",(SupplychainTier2[[#This Row],[Calculated emissions (kgCO2e) for this spend]]*(1+SupplychainTier2[[#This Row],[RSD]])))</f>
        <v/>
      </c>
      <c r="U211" s="86" t="str">
        <f>IF(SupplychainTier2[[#This Row],[Calculated emissions (kgCO2e) for this spend]]="","",(SupplychainTier2[[#This Row],[Calculated emissions (kgCO2e) for this spend]]*(1-SupplychainTier2[[#This Row],[RSD]])))</f>
        <v/>
      </c>
      <c r="V211" s="61">
        <v>0</v>
      </c>
    </row>
    <row r="212" spans="2:22" ht="15" hidden="1" thickBot="1" x14ac:dyDescent="0.2">
      <c r="B212" s="79" t="str">
        <f t="shared" si="69"/>
        <v/>
      </c>
      <c r="C212" s="80" t="str">
        <f t="shared" si="70"/>
        <v/>
      </c>
      <c r="D212" s="81"/>
      <c r="E212" s="82" t="s">
        <v>247</v>
      </c>
      <c r="F212" s="83"/>
      <c r="G212" s="84"/>
      <c r="H212" s="56" t="s">
        <v>101</v>
      </c>
      <c r="I212" s="57">
        <f>SupplychainTier2[[#This Row],[Spend for which Tier 2 method accounts]]</f>
        <v>0</v>
      </c>
      <c r="J212" s="57" t="s">
        <v>101</v>
      </c>
      <c r="K212" s="57" t="str">
        <f>IFERROR(SupplychainTier2[[#This Row],[Calculated emissions (kgCO2e) for this spend]]/SupplychainTier2[[#This Row],[Spend for which Tier 2 method accounts]],"")</f>
        <v/>
      </c>
      <c r="L212" s="85"/>
      <c r="M212" s="59"/>
      <c r="N212" s="59"/>
      <c r="O212" s="61">
        <v>0</v>
      </c>
      <c r="P212" s="61">
        <v>0</v>
      </c>
      <c r="Q212" s="61">
        <f>SupplychainTier2[[#This Row],[Calculated emissions (kgCO2e) for this spend]]</f>
        <v>0</v>
      </c>
      <c r="R212" s="61">
        <v>0</v>
      </c>
      <c r="S212" s="61">
        <v>0</v>
      </c>
      <c r="T212" s="86" t="str">
        <f>IF(SupplychainTier2[[#This Row],[Calculated emissions (kgCO2e) for this spend]]="","",(SupplychainTier2[[#This Row],[Calculated emissions (kgCO2e) for this spend]]*(1+SupplychainTier2[[#This Row],[RSD]])))</f>
        <v/>
      </c>
      <c r="U212" s="86" t="str">
        <f>IF(SupplychainTier2[[#This Row],[Calculated emissions (kgCO2e) for this spend]]="","",(SupplychainTier2[[#This Row],[Calculated emissions (kgCO2e) for this spend]]*(1-SupplychainTier2[[#This Row],[RSD]])))</f>
        <v/>
      </c>
      <c r="V212" s="61">
        <v>0</v>
      </c>
    </row>
    <row r="213" spans="2:22" ht="15" hidden="1" thickBot="1" x14ac:dyDescent="0.2">
      <c r="B213" s="79" t="str">
        <f t="shared" si="69"/>
        <v/>
      </c>
      <c r="C213" s="80" t="str">
        <f t="shared" si="70"/>
        <v/>
      </c>
      <c r="D213" s="81"/>
      <c r="E213" s="82" t="s">
        <v>247</v>
      </c>
      <c r="F213" s="83"/>
      <c r="G213" s="84"/>
      <c r="H213" s="56" t="s">
        <v>101</v>
      </c>
      <c r="I213" s="57">
        <f>SupplychainTier2[[#This Row],[Spend for which Tier 2 method accounts]]</f>
        <v>0</v>
      </c>
      <c r="J213" s="57" t="s">
        <v>101</v>
      </c>
      <c r="K213" s="57" t="str">
        <f>IFERROR(SupplychainTier2[[#This Row],[Calculated emissions (kgCO2e) for this spend]]/SupplychainTier2[[#This Row],[Spend for which Tier 2 method accounts]],"")</f>
        <v/>
      </c>
      <c r="L213" s="85"/>
      <c r="M213" s="59"/>
      <c r="N213" s="59"/>
      <c r="O213" s="61">
        <v>0</v>
      </c>
      <c r="P213" s="61">
        <v>0</v>
      </c>
      <c r="Q213" s="61">
        <f>SupplychainTier2[[#This Row],[Calculated emissions (kgCO2e) for this spend]]</f>
        <v>0</v>
      </c>
      <c r="R213" s="61">
        <v>0</v>
      </c>
      <c r="S213" s="61">
        <v>0</v>
      </c>
      <c r="T213" s="86" t="str">
        <f>IF(SupplychainTier2[[#This Row],[Calculated emissions (kgCO2e) for this spend]]="","",(SupplychainTier2[[#This Row],[Calculated emissions (kgCO2e) for this spend]]*(1+SupplychainTier2[[#This Row],[RSD]])))</f>
        <v/>
      </c>
      <c r="U213" s="86" t="str">
        <f>IF(SupplychainTier2[[#This Row],[Calculated emissions (kgCO2e) for this spend]]="","",(SupplychainTier2[[#This Row],[Calculated emissions (kgCO2e) for this spend]]*(1-SupplychainTier2[[#This Row],[RSD]])))</f>
        <v/>
      </c>
      <c r="V213" s="61">
        <v>0</v>
      </c>
    </row>
    <row r="214" spans="2:22" ht="15" hidden="1" thickBot="1" x14ac:dyDescent="0.2">
      <c r="B214" s="79" t="str">
        <f t="shared" si="69"/>
        <v/>
      </c>
      <c r="C214" s="80" t="str">
        <f t="shared" si="70"/>
        <v/>
      </c>
      <c r="D214" s="81"/>
      <c r="E214" s="82" t="s">
        <v>247</v>
      </c>
      <c r="F214" s="83"/>
      <c r="G214" s="84"/>
      <c r="H214" s="56" t="s">
        <v>101</v>
      </c>
      <c r="I214" s="57">
        <f>SupplychainTier2[[#This Row],[Spend for which Tier 2 method accounts]]</f>
        <v>0</v>
      </c>
      <c r="J214" s="57" t="s">
        <v>101</v>
      </c>
      <c r="K214" s="57" t="str">
        <f>IFERROR(SupplychainTier2[[#This Row],[Calculated emissions (kgCO2e) for this spend]]/SupplychainTier2[[#This Row],[Spend for which Tier 2 method accounts]],"")</f>
        <v/>
      </c>
      <c r="L214" s="85"/>
      <c r="M214" s="59"/>
      <c r="N214" s="59"/>
      <c r="O214" s="61">
        <v>0</v>
      </c>
      <c r="P214" s="61">
        <v>0</v>
      </c>
      <c r="Q214" s="61">
        <f>SupplychainTier2[[#This Row],[Calculated emissions (kgCO2e) for this spend]]</f>
        <v>0</v>
      </c>
      <c r="R214" s="61">
        <v>0</v>
      </c>
      <c r="S214" s="61">
        <v>0</v>
      </c>
      <c r="T214" s="86" t="str">
        <f>IF(SupplychainTier2[[#This Row],[Calculated emissions (kgCO2e) for this spend]]="","",(SupplychainTier2[[#This Row],[Calculated emissions (kgCO2e) for this spend]]*(1+SupplychainTier2[[#This Row],[RSD]])))</f>
        <v/>
      </c>
      <c r="U214" s="86" t="str">
        <f>IF(SupplychainTier2[[#This Row],[Calculated emissions (kgCO2e) for this spend]]="","",(SupplychainTier2[[#This Row],[Calculated emissions (kgCO2e) for this spend]]*(1-SupplychainTier2[[#This Row],[RSD]])))</f>
        <v/>
      </c>
      <c r="V214" s="61">
        <v>0</v>
      </c>
    </row>
    <row r="215" spans="2:22" ht="15" hidden="1" thickBot="1" x14ac:dyDescent="0.2">
      <c r="B215" s="79" t="str">
        <f t="shared" si="69"/>
        <v/>
      </c>
      <c r="C215" s="80" t="str">
        <f t="shared" si="70"/>
        <v/>
      </c>
      <c r="D215" s="81"/>
      <c r="E215" s="82" t="s">
        <v>247</v>
      </c>
      <c r="F215" s="83"/>
      <c r="G215" s="84"/>
      <c r="H215" s="56" t="s">
        <v>101</v>
      </c>
      <c r="I215" s="57">
        <f>SupplychainTier2[[#This Row],[Spend for which Tier 2 method accounts]]</f>
        <v>0</v>
      </c>
      <c r="J215" s="57" t="s">
        <v>101</v>
      </c>
      <c r="K215" s="57" t="str">
        <f>IFERROR(SupplychainTier2[[#This Row],[Calculated emissions (kgCO2e) for this spend]]/SupplychainTier2[[#This Row],[Spend for which Tier 2 method accounts]],"")</f>
        <v/>
      </c>
      <c r="L215" s="85"/>
      <c r="M215" s="59"/>
      <c r="N215" s="59"/>
      <c r="O215" s="61">
        <v>0</v>
      </c>
      <c r="P215" s="61">
        <v>0</v>
      </c>
      <c r="Q215" s="61">
        <f>SupplychainTier2[[#This Row],[Calculated emissions (kgCO2e) for this spend]]</f>
        <v>0</v>
      </c>
      <c r="R215" s="61">
        <v>0</v>
      </c>
      <c r="S215" s="61">
        <v>0</v>
      </c>
      <c r="T215" s="86" t="str">
        <f>IF(SupplychainTier2[[#This Row],[Calculated emissions (kgCO2e) for this spend]]="","",(SupplychainTier2[[#This Row],[Calculated emissions (kgCO2e) for this spend]]*(1+SupplychainTier2[[#This Row],[RSD]])))</f>
        <v/>
      </c>
      <c r="U215" s="86" t="str">
        <f>IF(SupplychainTier2[[#This Row],[Calculated emissions (kgCO2e) for this spend]]="","",(SupplychainTier2[[#This Row],[Calculated emissions (kgCO2e) for this spend]]*(1-SupplychainTier2[[#This Row],[RSD]])))</f>
        <v/>
      </c>
      <c r="V215" s="61">
        <v>0</v>
      </c>
    </row>
    <row r="216" spans="2:22" ht="15" hidden="1" thickBot="1" x14ac:dyDescent="0.2">
      <c r="B216" s="79" t="str">
        <f t="shared" si="69"/>
        <v/>
      </c>
      <c r="C216" s="80" t="str">
        <f t="shared" si="70"/>
        <v/>
      </c>
      <c r="D216" s="81"/>
      <c r="E216" s="82" t="s">
        <v>247</v>
      </c>
      <c r="F216" s="83"/>
      <c r="G216" s="84"/>
      <c r="H216" s="56" t="s">
        <v>101</v>
      </c>
      <c r="I216" s="57">
        <f>SupplychainTier2[[#This Row],[Spend for which Tier 2 method accounts]]</f>
        <v>0</v>
      </c>
      <c r="J216" s="57" t="s">
        <v>101</v>
      </c>
      <c r="K216" s="57" t="str">
        <f>IFERROR(SupplychainTier2[[#This Row],[Calculated emissions (kgCO2e) for this spend]]/SupplychainTier2[[#This Row],[Spend for which Tier 2 method accounts]],"")</f>
        <v/>
      </c>
      <c r="L216" s="85"/>
      <c r="M216" s="59"/>
      <c r="N216" s="59"/>
      <c r="O216" s="61">
        <v>0</v>
      </c>
      <c r="P216" s="61">
        <v>0</v>
      </c>
      <c r="Q216" s="61">
        <f>SupplychainTier2[[#This Row],[Calculated emissions (kgCO2e) for this spend]]</f>
        <v>0</v>
      </c>
      <c r="R216" s="61">
        <v>0</v>
      </c>
      <c r="S216" s="61">
        <v>0</v>
      </c>
      <c r="T216" s="86" t="str">
        <f>IF(SupplychainTier2[[#This Row],[Calculated emissions (kgCO2e) for this spend]]="","",(SupplychainTier2[[#This Row],[Calculated emissions (kgCO2e) for this spend]]*(1+SupplychainTier2[[#This Row],[RSD]])))</f>
        <v/>
      </c>
      <c r="U216" s="86" t="str">
        <f>IF(SupplychainTier2[[#This Row],[Calculated emissions (kgCO2e) for this spend]]="","",(SupplychainTier2[[#This Row],[Calculated emissions (kgCO2e) for this spend]]*(1-SupplychainTier2[[#This Row],[RSD]])))</f>
        <v/>
      </c>
      <c r="V216" s="61">
        <v>0</v>
      </c>
    </row>
    <row r="217" spans="2:22" ht="15" hidden="1" thickBot="1" x14ac:dyDescent="0.2">
      <c r="B217" s="79" t="str">
        <f t="shared" si="69"/>
        <v/>
      </c>
      <c r="C217" s="80" t="str">
        <f t="shared" si="70"/>
        <v/>
      </c>
      <c r="D217" s="81"/>
      <c r="E217" s="82" t="s">
        <v>247</v>
      </c>
      <c r="F217" s="83"/>
      <c r="G217" s="84"/>
      <c r="H217" s="56" t="s">
        <v>101</v>
      </c>
      <c r="I217" s="57">
        <f>SupplychainTier2[[#This Row],[Spend for which Tier 2 method accounts]]</f>
        <v>0</v>
      </c>
      <c r="J217" s="57" t="s">
        <v>101</v>
      </c>
      <c r="K217" s="57" t="str">
        <f>IFERROR(SupplychainTier2[[#This Row],[Calculated emissions (kgCO2e) for this spend]]/SupplychainTier2[[#This Row],[Spend for which Tier 2 method accounts]],"")</f>
        <v/>
      </c>
      <c r="L217" s="85"/>
      <c r="M217" s="59"/>
      <c r="N217" s="59"/>
      <c r="O217" s="61">
        <v>0</v>
      </c>
      <c r="P217" s="61">
        <v>0</v>
      </c>
      <c r="Q217" s="61">
        <f>SupplychainTier2[[#This Row],[Calculated emissions (kgCO2e) for this spend]]</f>
        <v>0</v>
      </c>
      <c r="R217" s="61">
        <v>0</v>
      </c>
      <c r="S217" s="61">
        <v>0</v>
      </c>
      <c r="T217" s="86" t="str">
        <f>IF(SupplychainTier2[[#This Row],[Calculated emissions (kgCO2e) for this spend]]="","",(SupplychainTier2[[#This Row],[Calculated emissions (kgCO2e) for this spend]]*(1+SupplychainTier2[[#This Row],[RSD]])))</f>
        <v/>
      </c>
      <c r="U217" s="86" t="str">
        <f>IF(SupplychainTier2[[#This Row],[Calculated emissions (kgCO2e) for this spend]]="","",(SupplychainTier2[[#This Row],[Calculated emissions (kgCO2e) for this spend]]*(1-SupplychainTier2[[#This Row],[RSD]])))</f>
        <v/>
      </c>
      <c r="V217" s="61">
        <v>0</v>
      </c>
    </row>
    <row r="218" spans="2:22" ht="15" hidden="1" thickBot="1" x14ac:dyDescent="0.2">
      <c r="B218" s="79" t="str">
        <f t="shared" si="69"/>
        <v/>
      </c>
      <c r="C218" s="80" t="str">
        <f t="shared" si="70"/>
        <v/>
      </c>
      <c r="D218" s="81"/>
      <c r="E218" s="82" t="s">
        <v>247</v>
      </c>
      <c r="F218" s="83"/>
      <c r="G218" s="84"/>
      <c r="H218" s="56" t="s">
        <v>101</v>
      </c>
      <c r="I218" s="57">
        <f>SupplychainTier2[[#This Row],[Spend for which Tier 2 method accounts]]</f>
        <v>0</v>
      </c>
      <c r="J218" s="57" t="s">
        <v>101</v>
      </c>
      <c r="K218" s="57" t="str">
        <f>IFERROR(SupplychainTier2[[#This Row],[Calculated emissions (kgCO2e) for this spend]]/SupplychainTier2[[#This Row],[Spend for which Tier 2 method accounts]],"")</f>
        <v/>
      </c>
      <c r="L218" s="85"/>
      <c r="M218" s="59"/>
      <c r="N218" s="59"/>
      <c r="O218" s="61">
        <v>0</v>
      </c>
      <c r="P218" s="61">
        <v>0</v>
      </c>
      <c r="Q218" s="61">
        <f>SupplychainTier2[[#This Row],[Calculated emissions (kgCO2e) for this spend]]</f>
        <v>0</v>
      </c>
      <c r="R218" s="61">
        <v>0</v>
      </c>
      <c r="S218" s="61">
        <v>0</v>
      </c>
      <c r="T218" s="86" t="str">
        <f>IF(SupplychainTier2[[#This Row],[Calculated emissions (kgCO2e) for this spend]]="","",(SupplychainTier2[[#This Row],[Calculated emissions (kgCO2e) for this spend]]*(1+SupplychainTier2[[#This Row],[RSD]])))</f>
        <v/>
      </c>
      <c r="U218" s="86" t="str">
        <f>IF(SupplychainTier2[[#This Row],[Calculated emissions (kgCO2e) for this spend]]="","",(SupplychainTier2[[#This Row],[Calculated emissions (kgCO2e) for this spend]]*(1-SupplychainTier2[[#This Row],[RSD]])))</f>
        <v/>
      </c>
      <c r="V218" s="61">
        <v>0</v>
      </c>
    </row>
    <row r="219" spans="2:22" ht="15" hidden="1" thickBot="1" x14ac:dyDescent="0.2">
      <c r="B219" s="79" t="str">
        <f t="shared" ref="B219:B249" si="71">IFERROR(VLOOKUP(D219,SICProductCodeLookup,2,FALSE), "")</f>
        <v/>
      </c>
      <c r="C219" s="80" t="str">
        <f t="shared" ref="C219:C249" si="72">IFERROR((VLOOKUP(D219,SICProductCodeLookup,3,FALSE)), "")</f>
        <v/>
      </c>
      <c r="D219" s="81"/>
      <c r="E219" s="82" t="s">
        <v>247</v>
      </c>
      <c r="F219" s="83"/>
      <c r="G219" s="84"/>
      <c r="H219" s="56" t="s">
        <v>101</v>
      </c>
      <c r="I219" s="57">
        <f>SupplychainTier2[[#This Row],[Spend for which Tier 2 method accounts]]</f>
        <v>0</v>
      </c>
      <c r="J219" s="57" t="s">
        <v>101</v>
      </c>
      <c r="K219" s="57" t="str">
        <f>IFERROR(SupplychainTier2[[#This Row],[Calculated emissions (kgCO2e) for this spend]]/SupplychainTier2[[#This Row],[Spend for which Tier 2 method accounts]],"")</f>
        <v/>
      </c>
      <c r="L219" s="85"/>
      <c r="M219" s="59"/>
      <c r="N219" s="59"/>
      <c r="O219" s="61">
        <v>0</v>
      </c>
      <c r="P219" s="61">
        <v>0</v>
      </c>
      <c r="Q219" s="61">
        <f>SupplychainTier2[[#This Row],[Calculated emissions (kgCO2e) for this spend]]</f>
        <v>0</v>
      </c>
      <c r="R219" s="61">
        <v>0</v>
      </c>
      <c r="S219" s="61">
        <v>0</v>
      </c>
      <c r="T219" s="86" t="str">
        <f>IF(SupplychainTier2[[#This Row],[Calculated emissions (kgCO2e) for this spend]]="","",(SupplychainTier2[[#This Row],[Calculated emissions (kgCO2e) for this spend]]*(1+SupplychainTier2[[#This Row],[RSD]])))</f>
        <v/>
      </c>
      <c r="U219" s="86" t="str">
        <f>IF(SupplychainTier2[[#This Row],[Calculated emissions (kgCO2e) for this spend]]="","",(SupplychainTier2[[#This Row],[Calculated emissions (kgCO2e) for this spend]]*(1-SupplychainTier2[[#This Row],[RSD]])))</f>
        <v/>
      </c>
      <c r="V219" s="61">
        <v>0</v>
      </c>
    </row>
    <row r="220" spans="2:22" ht="15" hidden="1" thickBot="1" x14ac:dyDescent="0.2">
      <c r="B220" s="79" t="str">
        <f t="shared" si="71"/>
        <v/>
      </c>
      <c r="C220" s="80" t="str">
        <f t="shared" si="72"/>
        <v/>
      </c>
      <c r="D220" s="81"/>
      <c r="E220" s="82" t="s">
        <v>247</v>
      </c>
      <c r="F220" s="83"/>
      <c r="G220" s="84"/>
      <c r="H220" s="56" t="s">
        <v>101</v>
      </c>
      <c r="I220" s="57">
        <f>SupplychainTier2[[#This Row],[Spend for which Tier 2 method accounts]]</f>
        <v>0</v>
      </c>
      <c r="J220" s="57" t="s">
        <v>101</v>
      </c>
      <c r="K220" s="57" t="str">
        <f>IFERROR(SupplychainTier2[[#This Row],[Calculated emissions (kgCO2e) for this spend]]/SupplychainTier2[[#This Row],[Spend for which Tier 2 method accounts]],"")</f>
        <v/>
      </c>
      <c r="L220" s="85"/>
      <c r="M220" s="59"/>
      <c r="N220" s="59"/>
      <c r="O220" s="61">
        <v>0</v>
      </c>
      <c r="P220" s="61">
        <v>0</v>
      </c>
      <c r="Q220" s="61">
        <f>SupplychainTier2[[#This Row],[Calculated emissions (kgCO2e) for this spend]]</f>
        <v>0</v>
      </c>
      <c r="R220" s="61">
        <v>0</v>
      </c>
      <c r="S220" s="61">
        <v>0</v>
      </c>
      <c r="T220" s="86" t="str">
        <f>IF(SupplychainTier2[[#This Row],[Calculated emissions (kgCO2e) for this spend]]="","",(SupplychainTier2[[#This Row],[Calculated emissions (kgCO2e) for this spend]]*(1+SupplychainTier2[[#This Row],[RSD]])))</f>
        <v/>
      </c>
      <c r="U220" s="86" t="str">
        <f>IF(SupplychainTier2[[#This Row],[Calculated emissions (kgCO2e) for this spend]]="","",(SupplychainTier2[[#This Row],[Calculated emissions (kgCO2e) for this spend]]*(1-SupplychainTier2[[#This Row],[RSD]])))</f>
        <v/>
      </c>
      <c r="V220" s="61">
        <v>0</v>
      </c>
    </row>
    <row r="221" spans="2:22" ht="15" hidden="1" thickBot="1" x14ac:dyDescent="0.2">
      <c r="B221" s="79" t="str">
        <f t="shared" si="71"/>
        <v/>
      </c>
      <c r="C221" s="80" t="str">
        <f t="shared" si="72"/>
        <v/>
      </c>
      <c r="D221" s="81"/>
      <c r="E221" s="82" t="s">
        <v>247</v>
      </c>
      <c r="F221" s="83"/>
      <c r="G221" s="84"/>
      <c r="H221" s="56" t="s">
        <v>101</v>
      </c>
      <c r="I221" s="57">
        <f>SupplychainTier2[[#This Row],[Spend for which Tier 2 method accounts]]</f>
        <v>0</v>
      </c>
      <c r="J221" s="57" t="s">
        <v>101</v>
      </c>
      <c r="K221" s="57" t="str">
        <f>IFERROR(SupplychainTier2[[#This Row],[Calculated emissions (kgCO2e) for this spend]]/SupplychainTier2[[#This Row],[Spend for which Tier 2 method accounts]],"")</f>
        <v/>
      </c>
      <c r="L221" s="85"/>
      <c r="M221" s="59"/>
      <c r="N221" s="59"/>
      <c r="O221" s="61">
        <v>0</v>
      </c>
      <c r="P221" s="61">
        <v>0</v>
      </c>
      <c r="Q221" s="61">
        <f>SupplychainTier2[[#This Row],[Calculated emissions (kgCO2e) for this spend]]</f>
        <v>0</v>
      </c>
      <c r="R221" s="61">
        <v>0</v>
      </c>
      <c r="S221" s="61">
        <v>0</v>
      </c>
      <c r="T221" s="86" t="str">
        <f>IF(SupplychainTier2[[#This Row],[Calculated emissions (kgCO2e) for this spend]]="","",(SupplychainTier2[[#This Row],[Calculated emissions (kgCO2e) for this spend]]*(1+SupplychainTier2[[#This Row],[RSD]])))</f>
        <v/>
      </c>
      <c r="U221" s="86" t="str">
        <f>IF(SupplychainTier2[[#This Row],[Calculated emissions (kgCO2e) for this spend]]="","",(SupplychainTier2[[#This Row],[Calculated emissions (kgCO2e) for this spend]]*(1-SupplychainTier2[[#This Row],[RSD]])))</f>
        <v/>
      </c>
      <c r="V221" s="61">
        <v>0</v>
      </c>
    </row>
    <row r="222" spans="2:22" ht="15" hidden="1" thickBot="1" x14ac:dyDescent="0.2">
      <c r="B222" s="79" t="str">
        <f t="shared" si="71"/>
        <v/>
      </c>
      <c r="C222" s="80" t="str">
        <f t="shared" si="72"/>
        <v/>
      </c>
      <c r="D222" s="81"/>
      <c r="E222" s="82" t="s">
        <v>247</v>
      </c>
      <c r="F222" s="83"/>
      <c r="G222" s="84"/>
      <c r="H222" s="56" t="s">
        <v>101</v>
      </c>
      <c r="I222" s="57">
        <f>SupplychainTier2[[#This Row],[Spend for which Tier 2 method accounts]]</f>
        <v>0</v>
      </c>
      <c r="J222" s="57" t="s">
        <v>101</v>
      </c>
      <c r="K222" s="57" t="str">
        <f>IFERROR(SupplychainTier2[[#This Row],[Calculated emissions (kgCO2e) for this spend]]/SupplychainTier2[[#This Row],[Spend for which Tier 2 method accounts]],"")</f>
        <v/>
      </c>
      <c r="L222" s="85"/>
      <c r="M222" s="59"/>
      <c r="N222" s="59"/>
      <c r="O222" s="61">
        <v>0</v>
      </c>
      <c r="P222" s="61">
        <v>0</v>
      </c>
      <c r="Q222" s="61">
        <f>SupplychainTier2[[#This Row],[Calculated emissions (kgCO2e) for this spend]]</f>
        <v>0</v>
      </c>
      <c r="R222" s="61">
        <v>0</v>
      </c>
      <c r="S222" s="61">
        <v>0</v>
      </c>
      <c r="T222" s="86" t="str">
        <f>IF(SupplychainTier2[[#This Row],[Calculated emissions (kgCO2e) for this spend]]="","",(SupplychainTier2[[#This Row],[Calculated emissions (kgCO2e) for this spend]]*(1+SupplychainTier2[[#This Row],[RSD]])))</f>
        <v/>
      </c>
      <c r="U222" s="86" t="str">
        <f>IF(SupplychainTier2[[#This Row],[Calculated emissions (kgCO2e) for this spend]]="","",(SupplychainTier2[[#This Row],[Calculated emissions (kgCO2e) for this spend]]*(1-SupplychainTier2[[#This Row],[RSD]])))</f>
        <v/>
      </c>
      <c r="V222" s="61">
        <v>0</v>
      </c>
    </row>
    <row r="223" spans="2:22" ht="15" hidden="1" thickBot="1" x14ac:dyDescent="0.2">
      <c r="B223" s="79" t="str">
        <f t="shared" si="71"/>
        <v/>
      </c>
      <c r="C223" s="80" t="str">
        <f t="shared" si="72"/>
        <v/>
      </c>
      <c r="D223" s="81"/>
      <c r="E223" s="82" t="s">
        <v>247</v>
      </c>
      <c r="F223" s="83"/>
      <c r="G223" s="84"/>
      <c r="H223" s="56" t="s">
        <v>101</v>
      </c>
      <c r="I223" s="57">
        <f>SupplychainTier2[[#This Row],[Spend for which Tier 2 method accounts]]</f>
        <v>0</v>
      </c>
      <c r="J223" s="57" t="s">
        <v>101</v>
      </c>
      <c r="K223" s="57" t="str">
        <f>IFERROR(SupplychainTier2[[#This Row],[Calculated emissions (kgCO2e) for this spend]]/SupplychainTier2[[#This Row],[Spend for which Tier 2 method accounts]],"")</f>
        <v/>
      </c>
      <c r="L223" s="85"/>
      <c r="M223" s="59"/>
      <c r="N223" s="59"/>
      <c r="O223" s="61">
        <v>0</v>
      </c>
      <c r="P223" s="61">
        <v>0</v>
      </c>
      <c r="Q223" s="61">
        <f>SupplychainTier2[[#This Row],[Calculated emissions (kgCO2e) for this spend]]</f>
        <v>0</v>
      </c>
      <c r="R223" s="61">
        <v>0</v>
      </c>
      <c r="S223" s="61">
        <v>0</v>
      </c>
      <c r="T223" s="86" t="str">
        <f>IF(SupplychainTier2[[#This Row],[Calculated emissions (kgCO2e) for this spend]]="","",(SupplychainTier2[[#This Row],[Calculated emissions (kgCO2e) for this spend]]*(1+SupplychainTier2[[#This Row],[RSD]])))</f>
        <v/>
      </c>
      <c r="U223" s="86" t="str">
        <f>IF(SupplychainTier2[[#This Row],[Calculated emissions (kgCO2e) for this spend]]="","",(SupplychainTier2[[#This Row],[Calculated emissions (kgCO2e) for this spend]]*(1-SupplychainTier2[[#This Row],[RSD]])))</f>
        <v/>
      </c>
      <c r="V223" s="61">
        <v>0</v>
      </c>
    </row>
    <row r="224" spans="2:22" ht="15" hidden="1" thickBot="1" x14ac:dyDescent="0.2">
      <c r="B224" s="79" t="str">
        <f t="shared" si="71"/>
        <v/>
      </c>
      <c r="C224" s="80" t="str">
        <f t="shared" si="72"/>
        <v/>
      </c>
      <c r="D224" s="81"/>
      <c r="E224" s="82" t="s">
        <v>247</v>
      </c>
      <c r="F224" s="83"/>
      <c r="G224" s="84"/>
      <c r="H224" s="56" t="s">
        <v>101</v>
      </c>
      <c r="I224" s="57">
        <f>SupplychainTier2[[#This Row],[Spend for which Tier 2 method accounts]]</f>
        <v>0</v>
      </c>
      <c r="J224" s="57" t="s">
        <v>101</v>
      </c>
      <c r="K224" s="57" t="str">
        <f>IFERROR(SupplychainTier2[[#This Row],[Calculated emissions (kgCO2e) for this spend]]/SupplychainTier2[[#This Row],[Spend for which Tier 2 method accounts]],"")</f>
        <v/>
      </c>
      <c r="L224" s="85"/>
      <c r="M224" s="59"/>
      <c r="N224" s="59"/>
      <c r="O224" s="61">
        <v>0</v>
      </c>
      <c r="P224" s="61">
        <v>0</v>
      </c>
      <c r="Q224" s="61">
        <f>SupplychainTier2[[#This Row],[Calculated emissions (kgCO2e) for this spend]]</f>
        <v>0</v>
      </c>
      <c r="R224" s="61">
        <v>0</v>
      </c>
      <c r="S224" s="61">
        <v>0</v>
      </c>
      <c r="T224" s="86" t="str">
        <f>IF(SupplychainTier2[[#This Row],[Calculated emissions (kgCO2e) for this spend]]="","",(SupplychainTier2[[#This Row],[Calculated emissions (kgCO2e) for this spend]]*(1+SupplychainTier2[[#This Row],[RSD]])))</f>
        <v/>
      </c>
      <c r="U224" s="86" t="str">
        <f>IF(SupplychainTier2[[#This Row],[Calculated emissions (kgCO2e) for this spend]]="","",(SupplychainTier2[[#This Row],[Calculated emissions (kgCO2e) for this spend]]*(1-SupplychainTier2[[#This Row],[RSD]])))</f>
        <v/>
      </c>
      <c r="V224" s="61">
        <v>0</v>
      </c>
    </row>
    <row r="225" spans="2:22" ht="15" hidden="1" thickBot="1" x14ac:dyDescent="0.2">
      <c r="B225" s="79" t="str">
        <f t="shared" si="71"/>
        <v/>
      </c>
      <c r="C225" s="80" t="str">
        <f t="shared" si="72"/>
        <v/>
      </c>
      <c r="D225" s="81"/>
      <c r="E225" s="82" t="s">
        <v>247</v>
      </c>
      <c r="F225" s="83"/>
      <c r="G225" s="84"/>
      <c r="H225" s="56" t="s">
        <v>101</v>
      </c>
      <c r="I225" s="57">
        <f>SupplychainTier2[[#This Row],[Spend for which Tier 2 method accounts]]</f>
        <v>0</v>
      </c>
      <c r="J225" s="57" t="s">
        <v>101</v>
      </c>
      <c r="K225" s="57" t="str">
        <f>IFERROR(SupplychainTier2[[#This Row],[Calculated emissions (kgCO2e) for this spend]]/SupplychainTier2[[#This Row],[Spend for which Tier 2 method accounts]],"")</f>
        <v/>
      </c>
      <c r="L225" s="85"/>
      <c r="M225" s="59"/>
      <c r="N225" s="59"/>
      <c r="O225" s="61">
        <v>0</v>
      </c>
      <c r="P225" s="61">
        <v>0</v>
      </c>
      <c r="Q225" s="61">
        <f>SupplychainTier2[[#This Row],[Calculated emissions (kgCO2e) for this spend]]</f>
        <v>0</v>
      </c>
      <c r="R225" s="61">
        <v>0</v>
      </c>
      <c r="S225" s="61">
        <v>0</v>
      </c>
      <c r="T225" s="86" t="str">
        <f>IF(SupplychainTier2[[#This Row],[Calculated emissions (kgCO2e) for this spend]]="","",(SupplychainTier2[[#This Row],[Calculated emissions (kgCO2e) for this spend]]*(1+SupplychainTier2[[#This Row],[RSD]])))</f>
        <v/>
      </c>
      <c r="U225" s="86" t="str">
        <f>IF(SupplychainTier2[[#This Row],[Calculated emissions (kgCO2e) for this spend]]="","",(SupplychainTier2[[#This Row],[Calculated emissions (kgCO2e) for this spend]]*(1-SupplychainTier2[[#This Row],[RSD]])))</f>
        <v/>
      </c>
      <c r="V225" s="61">
        <v>0</v>
      </c>
    </row>
    <row r="226" spans="2:22" ht="15" hidden="1" thickBot="1" x14ac:dyDescent="0.2">
      <c r="B226" s="79" t="str">
        <f t="shared" si="71"/>
        <v/>
      </c>
      <c r="C226" s="80" t="str">
        <f t="shared" si="72"/>
        <v/>
      </c>
      <c r="D226" s="81"/>
      <c r="E226" s="82" t="s">
        <v>247</v>
      </c>
      <c r="F226" s="83"/>
      <c r="G226" s="84"/>
      <c r="H226" s="56" t="s">
        <v>101</v>
      </c>
      <c r="I226" s="57">
        <f>SupplychainTier2[[#This Row],[Spend for which Tier 2 method accounts]]</f>
        <v>0</v>
      </c>
      <c r="J226" s="57" t="s">
        <v>101</v>
      </c>
      <c r="K226" s="57" t="str">
        <f>IFERROR(SupplychainTier2[[#This Row],[Calculated emissions (kgCO2e) for this spend]]/SupplychainTier2[[#This Row],[Spend for which Tier 2 method accounts]],"")</f>
        <v/>
      </c>
      <c r="L226" s="85"/>
      <c r="M226" s="59"/>
      <c r="N226" s="59"/>
      <c r="O226" s="61">
        <v>0</v>
      </c>
      <c r="P226" s="61">
        <v>0</v>
      </c>
      <c r="Q226" s="61">
        <f>SupplychainTier2[[#This Row],[Calculated emissions (kgCO2e) for this spend]]</f>
        <v>0</v>
      </c>
      <c r="R226" s="61">
        <v>0</v>
      </c>
      <c r="S226" s="61">
        <v>0</v>
      </c>
      <c r="T226" s="86" t="str">
        <f>IF(SupplychainTier2[[#This Row],[Calculated emissions (kgCO2e) for this spend]]="","",(SupplychainTier2[[#This Row],[Calculated emissions (kgCO2e) for this spend]]*(1+SupplychainTier2[[#This Row],[RSD]])))</f>
        <v/>
      </c>
      <c r="U226" s="86" t="str">
        <f>IF(SupplychainTier2[[#This Row],[Calculated emissions (kgCO2e) for this spend]]="","",(SupplychainTier2[[#This Row],[Calculated emissions (kgCO2e) for this spend]]*(1-SupplychainTier2[[#This Row],[RSD]])))</f>
        <v/>
      </c>
      <c r="V226" s="61">
        <v>0</v>
      </c>
    </row>
    <row r="227" spans="2:22" ht="15" hidden="1" thickBot="1" x14ac:dyDescent="0.2">
      <c r="B227" s="79" t="str">
        <f t="shared" si="71"/>
        <v/>
      </c>
      <c r="C227" s="80" t="str">
        <f t="shared" si="72"/>
        <v/>
      </c>
      <c r="D227" s="81"/>
      <c r="E227" s="82" t="s">
        <v>247</v>
      </c>
      <c r="F227" s="83"/>
      <c r="G227" s="84"/>
      <c r="H227" s="56" t="s">
        <v>101</v>
      </c>
      <c r="I227" s="57">
        <f>SupplychainTier2[[#This Row],[Spend for which Tier 2 method accounts]]</f>
        <v>0</v>
      </c>
      <c r="J227" s="57" t="s">
        <v>101</v>
      </c>
      <c r="K227" s="57" t="str">
        <f>IFERROR(SupplychainTier2[[#This Row],[Calculated emissions (kgCO2e) for this spend]]/SupplychainTier2[[#This Row],[Spend for which Tier 2 method accounts]],"")</f>
        <v/>
      </c>
      <c r="L227" s="85"/>
      <c r="M227" s="59"/>
      <c r="N227" s="59"/>
      <c r="O227" s="61">
        <v>0</v>
      </c>
      <c r="P227" s="61">
        <v>0</v>
      </c>
      <c r="Q227" s="61">
        <f>SupplychainTier2[[#This Row],[Calculated emissions (kgCO2e) for this spend]]</f>
        <v>0</v>
      </c>
      <c r="R227" s="61">
        <v>0</v>
      </c>
      <c r="S227" s="61">
        <v>0</v>
      </c>
      <c r="T227" s="86" t="str">
        <f>IF(SupplychainTier2[[#This Row],[Calculated emissions (kgCO2e) for this spend]]="","",(SupplychainTier2[[#This Row],[Calculated emissions (kgCO2e) for this spend]]*(1+SupplychainTier2[[#This Row],[RSD]])))</f>
        <v/>
      </c>
      <c r="U227" s="86" t="str">
        <f>IF(SupplychainTier2[[#This Row],[Calculated emissions (kgCO2e) for this spend]]="","",(SupplychainTier2[[#This Row],[Calculated emissions (kgCO2e) for this spend]]*(1-SupplychainTier2[[#This Row],[RSD]])))</f>
        <v/>
      </c>
      <c r="V227" s="61">
        <v>0</v>
      </c>
    </row>
    <row r="228" spans="2:22" ht="15" hidden="1" thickBot="1" x14ac:dyDescent="0.2">
      <c r="B228" s="79" t="str">
        <f t="shared" si="71"/>
        <v/>
      </c>
      <c r="C228" s="80" t="str">
        <f t="shared" si="72"/>
        <v/>
      </c>
      <c r="D228" s="81"/>
      <c r="E228" s="82" t="s">
        <v>247</v>
      </c>
      <c r="F228" s="83"/>
      <c r="G228" s="84"/>
      <c r="H228" s="56" t="s">
        <v>101</v>
      </c>
      <c r="I228" s="57">
        <f>SupplychainTier2[[#This Row],[Spend for which Tier 2 method accounts]]</f>
        <v>0</v>
      </c>
      <c r="J228" s="57" t="s">
        <v>101</v>
      </c>
      <c r="K228" s="57" t="str">
        <f>IFERROR(SupplychainTier2[[#This Row],[Calculated emissions (kgCO2e) for this spend]]/SupplychainTier2[[#This Row],[Spend for which Tier 2 method accounts]],"")</f>
        <v/>
      </c>
      <c r="L228" s="85"/>
      <c r="M228" s="59"/>
      <c r="N228" s="59"/>
      <c r="O228" s="61">
        <v>0</v>
      </c>
      <c r="P228" s="61">
        <v>0</v>
      </c>
      <c r="Q228" s="61">
        <f>SupplychainTier2[[#This Row],[Calculated emissions (kgCO2e) for this spend]]</f>
        <v>0</v>
      </c>
      <c r="R228" s="61">
        <v>0</v>
      </c>
      <c r="S228" s="61">
        <v>0</v>
      </c>
      <c r="T228" s="86" t="str">
        <f>IF(SupplychainTier2[[#This Row],[Calculated emissions (kgCO2e) for this spend]]="","",(SupplychainTier2[[#This Row],[Calculated emissions (kgCO2e) for this spend]]*(1+SupplychainTier2[[#This Row],[RSD]])))</f>
        <v/>
      </c>
      <c r="U228" s="86" t="str">
        <f>IF(SupplychainTier2[[#This Row],[Calculated emissions (kgCO2e) for this spend]]="","",(SupplychainTier2[[#This Row],[Calculated emissions (kgCO2e) for this spend]]*(1-SupplychainTier2[[#This Row],[RSD]])))</f>
        <v/>
      </c>
      <c r="V228" s="61">
        <v>0</v>
      </c>
    </row>
    <row r="229" spans="2:22" ht="15" hidden="1" thickBot="1" x14ac:dyDescent="0.2">
      <c r="B229" s="79" t="str">
        <f t="shared" si="71"/>
        <v/>
      </c>
      <c r="C229" s="80" t="str">
        <f t="shared" si="72"/>
        <v/>
      </c>
      <c r="D229" s="81"/>
      <c r="E229" s="82" t="s">
        <v>247</v>
      </c>
      <c r="F229" s="83"/>
      <c r="G229" s="84"/>
      <c r="H229" s="56" t="s">
        <v>101</v>
      </c>
      <c r="I229" s="57">
        <f>SupplychainTier2[[#This Row],[Spend for which Tier 2 method accounts]]</f>
        <v>0</v>
      </c>
      <c r="J229" s="57" t="s">
        <v>101</v>
      </c>
      <c r="K229" s="57" t="str">
        <f>IFERROR(SupplychainTier2[[#This Row],[Calculated emissions (kgCO2e) for this spend]]/SupplychainTier2[[#This Row],[Spend for which Tier 2 method accounts]],"")</f>
        <v/>
      </c>
      <c r="L229" s="85"/>
      <c r="M229" s="59"/>
      <c r="N229" s="59"/>
      <c r="O229" s="61">
        <v>0</v>
      </c>
      <c r="P229" s="61">
        <v>0</v>
      </c>
      <c r="Q229" s="61">
        <f>SupplychainTier2[[#This Row],[Calculated emissions (kgCO2e) for this spend]]</f>
        <v>0</v>
      </c>
      <c r="R229" s="61">
        <v>0</v>
      </c>
      <c r="S229" s="61">
        <v>0</v>
      </c>
      <c r="T229" s="86" t="str">
        <f>IF(SupplychainTier2[[#This Row],[Calculated emissions (kgCO2e) for this spend]]="","",(SupplychainTier2[[#This Row],[Calculated emissions (kgCO2e) for this spend]]*(1+SupplychainTier2[[#This Row],[RSD]])))</f>
        <v/>
      </c>
      <c r="U229" s="86" t="str">
        <f>IF(SupplychainTier2[[#This Row],[Calculated emissions (kgCO2e) for this spend]]="","",(SupplychainTier2[[#This Row],[Calculated emissions (kgCO2e) for this spend]]*(1-SupplychainTier2[[#This Row],[RSD]])))</f>
        <v/>
      </c>
      <c r="V229" s="61">
        <v>0</v>
      </c>
    </row>
    <row r="230" spans="2:22" ht="15" hidden="1" thickBot="1" x14ac:dyDescent="0.2">
      <c r="B230" s="79" t="str">
        <f t="shared" si="71"/>
        <v/>
      </c>
      <c r="C230" s="80" t="str">
        <f t="shared" si="72"/>
        <v/>
      </c>
      <c r="D230" s="81"/>
      <c r="E230" s="82" t="s">
        <v>247</v>
      </c>
      <c r="F230" s="83"/>
      <c r="G230" s="84"/>
      <c r="H230" s="56" t="s">
        <v>101</v>
      </c>
      <c r="I230" s="57">
        <f>SupplychainTier2[[#This Row],[Spend for which Tier 2 method accounts]]</f>
        <v>0</v>
      </c>
      <c r="J230" s="57" t="s">
        <v>101</v>
      </c>
      <c r="K230" s="57" t="str">
        <f>IFERROR(SupplychainTier2[[#This Row],[Calculated emissions (kgCO2e) for this spend]]/SupplychainTier2[[#This Row],[Spend for which Tier 2 method accounts]],"")</f>
        <v/>
      </c>
      <c r="L230" s="85"/>
      <c r="M230" s="59"/>
      <c r="N230" s="59"/>
      <c r="O230" s="61">
        <v>0</v>
      </c>
      <c r="P230" s="61">
        <v>0</v>
      </c>
      <c r="Q230" s="61">
        <f>SupplychainTier2[[#This Row],[Calculated emissions (kgCO2e) for this spend]]</f>
        <v>0</v>
      </c>
      <c r="R230" s="61">
        <v>0</v>
      </c>
      <c r="S230" s="61">
        <v>0</v>
      </c>
      <c r="T230" s="86" t="str">
        <f>IF(SupplychainTier2[[#This Row],[Calculated emissions (kgCO2e) for this spend]]="","",(SupplychainTier2[[#This Row],[Calculated emissions (kgCO2e) for this spend]]*(1+SupplychainTier2[[#This Row],[RSD]])))</f>
        <v/>
      </c>
      <c r="U230" s="86" t="str">
        <f>IF(SupplychainTier2[[#This Row],[Calculated emissions (kgCO2e) for this spend]]="","",(SupplychainTier2[[#This Row],[Calculated emissions (kgCO2e) for this spend]]*(1-SupplychainTier2[[#This Row],[RSD]])))</f>
        <v/>
      </c>
      <c r="V230" s="61">
        <v>0</v>
      </c>
    </row>
    <row r="231" spans="2:22" ht="15" hidden="1" thickBot="1" x14ac:dyDescent="0.2">
      <c r="B231" s="79" t="str">
        <f t="shared" si="71"/>
        <v/>
      </c>
      <c r="C231" s="80" t="str">
        <f t="shared" si="72"/>
        <v/>
      </c>
      <c r="D231" s="81"/>
      <c r="E231" s="82" t="s">
        <v>247</v>
      </c>
      <c r="F231" s="83"/>
      <c r="G231" s="84"/>
      <c r="H231" s="56" t="s">
        <v>101</v>
      </c>
      <c r="I231" s="57">
        <f>SupplychainTier2[[#This Row],[Spend for which Tier 2 method accounts]]</f>
        <v>0</v>
      </c>
      <c r="J231" s="57" t="s">
        <v>101</v>
      </c>
      <c r="K231" s="57" t="str">
        <f>IFERROR(SupplychainTier2[[#This Row],[Calculated emissions (kgCO2e) for this spend]]/SupplychainTier2[[#This Row],[Spend for which Tier 2 method accounts]],"")</f>
        <v/>
      </c>
      <c r="L231" s="85"/>
      <c r="M231" s="59"/>
      <c r="N231" s="59"/>
      <c r="O231" s="61">
        <v>0</v>
      </c>
      <c r="P231" s="61">
        <v>0</v>
      </c>
      <c r="Q231" s="61">
        <f>SupplychainTier2[[#This Row],[Calculated emissions (kgCO2e) for this spend]]</f>
        <v>0</v>
      </c>
      <c r="R231" s="61">
        <v>0</v>
      </c>
      <c r="S231" s="61">
        <v>0</v>
      </c>
      <c r="T231" s="86" t="str">
        <f>IF(SupplychainTier2[[#This Row],[Calculated emissions (kgCO2e) for this spend]]="","",(SupplychainTier2[[#This Row],[Calculated emissions (kgCO2e) for this spend]]*(1+SupplychainTier2[[#This Row],[RSD]])))</f>
        <v/>
      </c>
      <c r="U231" s="86" t="str">
        <f>IF(SupplychainTier2[[#This Row],[Calculated emissions (kgCO2e) for this spend]]="","",(SupplychainTier2[[#This Row],[Calculated emissions (kgCO2e) for this spend]]*(1-SupplychainTier2[[#This Row],[RSD]])))</f>
        <v/>
      </c>
      <c r="V231" s="61">
        <v>0</v>
      </c>
    </row>
    <row r="232" spans="2:22" ht="15" hidden="1" thickBot="1" x14ac:dyDescent="0.2">
      <c r="B232" s="79" t="str">
        <f t="shared" si="71"/>
        <v/>
      </c>
      <c r="C232" s="80" t="str">
        <f t="shared" si="72"/>
        <v/>
      </c>
      <c r="D232" s="81"/>
      <c r="E232" s="82" t="s">
        <v>247</v>
      </c>
      <c r="F232" s="83"/>
      <c r="G232" s="84"/>
      <c r="H232" s="56" t="s">
        <v>101</v>
      </c>
      <c r="I232" s="57">
        <f>SupplychainTier2[[#This Row],[Spend for which Tier 2 method accounts]]</f>
        <v>0</v>
      </c>
      <c r="J232" s="57" t="s">
        <v>101</v>
      </c>
      <c r="K232" s="57" t="str">
        <f>IFERROR(SupplychainTier2[[#This Row],[Calculated emissions (kgCO2e) for this spend]]/SupplychainTier2[[#This Row],[Spend for which Tier 2 method accounts]],"")</f>
        <v/>
      </c>
      <c r="L232" s="85"/>
      <c r="M232" s="59"/>
      <c r="N232" s="59"/>
      <c r="O232" s="61">
        <v>0</v>
      </c>
      <c r="P232" s="61">
        <v>0</v>
      </c>
      <c r="Q232" s="61">
        <f>SupplychainTier2[[#This Row],[Calculated emissions (kgCO2e) for this spend]]</f>
        <v>0</v>
      </c>
      <c r="R232" s="61">
        <v>0</v>
      </c>
      <c r="S232" s="61">
        <v>0</v>
      </c>
      <c r="T232" s="86" t="str">
        <f>IF(SupplychainTier2[[#This Row],[Calculated emissions (kgCO2e) for this spend]]="","",(SupplychainTier2[[#This Row],[Calculated emissions (kgCO2e) for this spend]]*(1+SupplychainTier2[[#This Row],[RSD]])))</f>
        <v/>
      </c>
      <c r="U232" s="86" t="str">
        <f>IF(SupplychainTier2[[#This Row],[Calculated emissions (kgCO2e) for this spend]]="","",(SupplychainTier2[[#This Row],[Calculated emissions (kgCO2e) for this spend]]*(1-SupplychainTier2[[#This Row],[RSD]])))</f>
        <v/>
      </c>
      <c r="V232" s="61">
        <v>0</v>
      </c>
    </row>
    <row r="233" spans="2:22" ht="15" hidden="1" thickBot="1" x14ac:dyDescent="0.2">
      <c r="B233" s="79" t="str">
        <f t="shared" si="71"/>
        <v/>
      </c>
      <c r="C233" s="80" t="str">
        <f t="shared" si="72"/>
        <v/>
      </c>
      <c r="D233" s="81"/>
      <c r="E233" s="82" t="s">
        <v>247</v>
      </c>
      <c r="F233" s="83"/>
      <c r="G233" s="84"/>
      <c r="H233" s="56" t="s">
        <v>101</v>
      </c>
      <c r="I233" s="57">
        <f>SupplychainTier2[[#This Row],[Spend for which Tier 2 method accounts]]</f>
        <v>0</v>
      </c>
      <c r="J233" s="57" t="s">
        <v>101</v>
      </c>
      <c r="K233" s="57" t="str">
        <f>IFERROR(SupplychainTier2[[#This Row],[Calculated emissions (kgCO2e) for this spend]]/SupplychainTier2[[#This Row],[Spend for which Tier 2 method accounts]],"")</f>
        <v/>
      </c>
      <c r="L233" s="85"/>
      <c r="M233" s="59"/>
      <c r="N233" s="59"/>
      <c r="O233" s="61">
        <v>0</v>
      </c>
      <c r="P233" s="61">
        <v>0</v>
      </c>
      <c r="Q233" s="61">
        <f>SupplychainTier2[[#This Row],[Calculated emissions (kgCO2e) for this spend]]</f>
        <v>0</v>
      </c>
      <c r="R233" s="61">
        <v>0</v>
      </c>
      <c r="S233" s="61">
        <v>0</v>
      </c>
      <c r="T233" s="86" t="str">
        <f>IF(SupplychainTier2[[#This Row],[Calculated emissions (kgCO2e) for this spend]]="","",(SupplychainTier2[[#This Row],[Calculated emissions (kgCO2e) for this spend]]*(1+SupplychainTier2[[#This Row],[RSD]])))</f>
        <v/>
      </c>
      <c r="U233" s="86" t="str">
        <f>IF(SupplychainTier2[[#This Row],[Calculated emissions (kgCO2e) for this spend]]="","",(SupplychainTier2[[#This Row],[Calculated emissions (kgCO2e) for this spend]]*(1-SupplychainTier2[[#This Row],[RSD]])))</f>
        <v/>
      </c>
      <c r="V233" s="61">
        <v>0</v>
      </c>
    </row>
    <row r="234" spans="2:22" ht="15" hidden="1" thickBot="1" x14ac:dyDescent="0.2">
      <c r="B234" s="79" t="str">
        <f t="shared" si="71"/>
        <v/>
      </c>
      <c r="C234" s="80" t="str">
        <f t="shared" si="72"/>
        <v/>
      </c>
      <c r="D234" s="81"/>
      <c r="E234" s="82" t="s">
        <v>247</v>
      </c>
      <c r="F234" s="83"/>
      <c r="G234" s="84"/>
      <c r="H234" s="56" t="s">
        <v>101</v>
      </c>
      <c r="I234" s="57">
        <f>SupplychainTier2[[#This Row],[Spend for which Tier 2 method accounts]]</f>
        <v>0</v>
      </c>
      <c r="J234" s="57" t="s">
        <v>101</v>
      </c>
      <c r="K234" s="57" t="str">
        <f>IFERROR(SupplychainTier2[[#This Row],[Calculated emissions (kgCO2e) for this spend]]/SupplychainTier2[[#This Row],[Spend for which Tier 2 method accounts]],"")</f>
        <v/>
      </c>
      <c r="L234" s="85"/>
      <c r="M234" s="59"/>
      <c r="N234" s="59"/>
      <c r="O234" s="61">
        <v>0</v>
      </c>
      <c r="P234" s="61">
        <v>0</v>
      </c>
      <c r="Q234" s="61">
        <f>SupplychainTier2[[#This Row],[Calculated emissions (kgCO2e) for this spend]]</f>
        <v>0</v>
      </c>
      <c r="R234" s="61">
        <v>0</v>
      </c>
      <c r="S234" s="61">
        <v>0</v>
      </c>
      <c r="T234" s="86" t="str">
        <f>IF(SupplychainTier2[[#This Row],[Calculated emissions (kgCO2e) for this spend]]="","",(SupplychainTier2[[#This Row],[Calculated emissions (kgCO2e) for this spend]]*(1+SupplychainTier2[[#This Row],[RSD]])))</f>
        <v/>
      </c>
      <c r="U234" s="86" t="str">
        <f>IF(SupplychainTier2[[#This Row],[Calculated emissions (kgCO2e) for this spend]]="","",(SupplychainTier2[[#This Row],[Calculated emissions (kgCO2e) for this spend]]*(1-SupplychainTier2[[#This Row],[RSD]])))</f>
        <v/>
      </c>
      <c r="V234" s="61">
        <v>0</v>
      </c>
    </row>
    <row r="235" spans="2:22" ht="15" hidden="1" thickBot="1" x14ac:dyDescent="0.2">
      <c r="B235" s="79" t="str">
        <f t="shared" si="71"/>
        <v/>
      </c>
      <c r="C235" s="80" t="str">
        <f t="shared" si="72"/>
        <v/>
      </c>
      <c r="D235" s="81"/>
      <c r="E235" s="82" t="s">
        <v>247</v>
      </c>
      <c r="F235" s="83"/>
      <c r="G235" s="84"/>
      <c r="H235" s="56" t="s">
        <v>101</v>
      </c>
      <c r="I235" s="57">
        <f>SupplychainTier2[[#This Row],[Spend for which Tier 2 method accounts]]</f>
        <v>0</v>
      </c>
      <c r="J235" s="57" t="s">
        <v>101</v>
      </c>
      <c r="K235" s="57" t="str">
        <f>IFERROR(SupplychainTier2[[#This Row],[Calculated emissions (kgCO2e) for this spend]]/SupplychainTier2[[#This Row],[Spend for which Tier 2 method accounts]],"")</f>
        <v/>
      </c>
      <c r="L235" s="85"/>
      <c r="M235" s="59"/>
      <c r="N235" s="59"/>
      <c r="O235" s="61">
        <v>0</v>
      </c>
      <c r="P235" s="61">
        <v>0</v>
      </c>
      <c r="Q235" s="61">
        <f>SupplychainTier2[[#This Row],[Calculated emissions (kgCO2e) for this spend]]</f>
        <v>0</v>
      </c>
      <c r="R235" s="61">
        <v>0</v>
      </c>
      <c r="S235" s="61">
        <v>0</v>
      </c>
      <c r="T235" s="86" t="str">
        <f>IF(SupplychainTier2[[#This Row],[Calculated emissions (kgCO2e) for this spend]]="","",(SupplychainTier2[[#This Row],[Calculated emissions (kgCO2e) for this spend]]*(1+SupplychainTier2[[#This Row],[RSD]])))</f>
        <v/>
      </c>
      <c r="U235" s="86" t="str">
        <f>IF(SupplychainTier2[[#This Row],[Calculated emissions (kgCO2e) for this spend]]="","",(SupplychainTier2[[#This Row],[Calculated emissions (kgCO2e) for this spend]]*(1-SupplychainTier2[[#This Row],[RSD]])))</f>
        <v/>
      </c>
      <c r="V235" s="61">
        <v>0</v>
      </c>
    </row>
    <row r="236" spans="2:22" ht="15" hidden="1" thickBot="1" x14ac:dyDescent="0.2">
      <c r="B236" s="79" t="str">
        <f t="shared" si="71"/>
        <v/>
      </c>
      <c r="C236" s="80" t="str">
        <f t="shared" si="72"/>
        <v/>
      </c>
      <c r="D236" s="81"/>
      <c r="E236" s="82" t="s">
        <v>247</v>
      </c>
      <c r="F236" s="83"/>
      <c r="G236" s="84"/>
      <c r="H236" s="56" t="s">
        <v>101</v>
      </c>
      <c r="I236" s="57">
        <f>SupplychainTier2[[#This Row],[Spend for which Tier 2 method accounts]]</f>
        <v>0</v>
      </c>
      <c r="J236" s="57" t="s">
        <v>101</v>
      </c>
      <c r="K236" s="57" t="str">
        <f>IFERROR(SupplychainTier2[[#This Row],[Calculated emissions (kgCO2e) for this spend]]/SupplychainTier2[[#This Row],[Spend for which Tier 2 method accounts]],"")</f>
        <v/>
      </c>
      <c r="L236" s="85"/>
      <c r="M236" s="59"/>
      <c r="N236" s="59"/>
      <c r="O236" s="61">
        <v>0</v>
      </c>
      <c r="P236" s="61">
        <v>0</v>
      </c>
      <c r="Q236" s="61">
        <f>SupplychainTier2[[#This Row],[Calculated emissions (kgCO2e) for this spend]]</f>
        <v>0</v>
      </c>
      <c r="R236" s="61">
        <v>0</v>
      </c>
      <c r="S236" s="61">
        <v>0</v>
      </c>
      <c r="T236" s="86" t="str">
        <f>IF(SupplychainTier2[[#This Row],[Calculated emissions (kgCO2e) for this spend]]="","",(SupplychainTier2[[#This Row],[Calculated emissions (kgCO2e) for this spend]]*(1+SupplychainTier2[[#This Row],[RSD]])))</f>
        <v/>
      </c>
      <c r="U236" s="86" t="str">
        <f>IF(SupplychainTier2[[#This Row],[Calculated emissions (kgCO2e) for this spend]]="","",(SupplychainTier2[[#This Row],[Calculated emissions (kgCO2e) for this spend]]*(1-SupplychainTier2[[#This Row],[RSD]])))</f>
        <v/>
      </c>
      <c r="V236" s="61">
        <v>0</v>
      </c>
    </row>
    <row r="237" spans="2:22" ht="15" hidden="1" thickBot="1" x14ac:dyDescent="0.2">
      <c r="B237" s="79" t="str">
        <f t="shared" si="71"/>
        <v/>
      </c>
      <c r="C237" s="80" t="str">
        <f t="shared" si="72"/>
        <v/>
      </c>
      <c r="D237" s="81"/>
      <c r="E237" s="82" t="s">
        <v>247</v>
      </c>
      <c r="F237" s="83"/>
      <c r="G237" s="84"/>
      <c r="H237" s="56" t="s">
        <v>101</v>
      </c>
      <c r="I237" s="57">
        <f>SupplychainTier2[[#This Row],[Spend for which Tier 2 method accounts]]</f>
        <v>0</v>
      </c>
      <c r="J237" s="57" t="s">
        <v>101</v>
      </c>
      <c r="K237" s="57" t="str">
        <f>IFERROR(SupplychainTier2[[#This Row],[Calculated emissions (kgCO2e) for this spend]]/SupplychainTier2[[#This Row],[Spend for which Tier 2 method accounts]],"")</f>
        <v/>
      </c>
      <c r="L237" s="85"/>
      <c r="M237" s="59"/>
      <c r="N237" s="59"/>
      <c r="O237" s="61">
        <v>0</v>
      </c>
      <c r="P237" s="61">
        <v>0</v>
      </c>
      <c r="Q237" s="61">
        <f>SupplychainTier2[[#This Row],[Calculated emissions (kgCO2e) for this spend]]</f>
        <v>0</v>
      </c>
      <c r="R237" s="61">
        <v>0</v>
      </c>
      <c r="S237" s="61">
        <v>0</v>
      </c>
      <c r="T237" s="86" t="str">
        <f>IF(SupplychainTier2[[#This Row],[Calculated emissions (kgCO2e) for this spend]]="","",(SupplychainTier2[[#This Row],[Calculated emissions (kgCO2e) for this spend]]*(1+SupplychainTier2[[#This Row],[RSD]])))</f>
        <v/>
      </c>
      <c r="U237" s="86" t="str">
        <f>IF(SupplychainTier2[[#This Row],[Calculated emissions (kgCO2e) for this spend]]="","",(SupplychainTier2[[#This Row],[Calculated emissions (kgCO2e) for this spend]]*(1-SupplychainTier2[[#This Row],[RSD]])))</f>
        <v/>
      </c>
      <c r="V237" s="61">
        <v>0</v>
      </c>
    </row>
    <row r="238" spans="2:22" ht="15" hidden="1" thickBot="1" x14ac:dyDescent="0.2">
      <c r="B238" s="79" t="str">
        <f t="shared" si="71"/>
        <v/>
      </c>
      <c r="C238" s="80" t="str">
        <f t="shared" si="72"/>
        <v/>
      </c>
      <c r="D238" s="81"/>
      <c r="E238" s="82" t="s">
        <v>247</v>
      </c>
      <c r="F238" s="83"/>
      <c r="G238" s="84"/>
      <c r="H238" s="56" t="s">
        <v>101</v>
      </c>
      <c r="I238" s="57">
        <f>SupplychainTier2[[#This Row],[Spend for which Tier 2 method accounts]]</f>
        <v>0</v>
      </c>
      <c r="J238" s="57" t="s">
        <v>101</v>
      </c>
      <c r="K238" s="57" t="str">
        <f>IFERROR(SupplychainTier2[[#This Row],[Calculated emissions (kgCO2e) for this spend]]/SupplychainTier2[[#This Row],[Spend for which Tier 2 method accounts]],"")</f>
        <v/>
      </c>
      <c r="L238" s="85"/>
      <c r="M238" s="59"/>
      <c r="N238" s="59"/>
      <c r="O238" s="61">
        <v>0</v>
      </c>
      <c r="P238" s="61">
        <v>0</v>
      </c>
      <c r="Q238" s="61">
        <f>SupplychainTier2[[#This Row],[Calculated emissions (kgCO2e) for this spend]]</f>
        <v>0</v>
      </c>
      <c r="R238" s="61">
        <v>0</v>
      </c>
      <c r="S238" s="61">
        <v>0</v>
      </c>
      <c r="T238" s="86" t="str">
        <f>IF(SupplychainTier2[[#This Row],[Calculated emissions (kgCO2e) for this spend]]="","",(SupplychainTier2[[#This Row],[Calculated emissions (kgCO2e) for this spend]]*(1+SupplychainTier2[[#This Row],[RSD]])))</f>
        <v/>
      </c>
      <c r="U238" s="86" t="str">
        <f>IF(SupplychainTier2[[#This Row],[Calculated emissions (kgCO2e) for this spend]]="","",(SupplychainTier2[[#This Row],[Calculated emissions (kgCO2e) for this spend]]*(1-SupplychainTier2[[#This Row],[RSD]])))</f>
        <v/>
      </c>
      <c r="V238" s="61">
        <v>0</v>
      </c>
    </row>
    <row r="239" spans="2:22" ht="15" hidden="1" thickBot="1" x14ac:dyDescent="0.2">
      <c r="B239" s="79" t="str">
        <f t="shared" si="71"/>
        <v/>
      </c>
      <c r="C239" s="80" t="str">
        <f t="shared" si="72"/>
        <v/>
      </c>
      <c r="D239" s="81"/>
      <c r="E239" s="82" t="s">
        <v>247</v>
      </c>
      <c r="F239" s="83"/>
      <c r="G239" s="84"/>
      <c r="H239" s="56" t="s">
        <v>101</v>
      </c>
      <c r="I239" s="57">
        <f>SupplychainTier2[[#This Row],[Spend for which Tier 2 method accounts]]</f>
        <v>0</v>
      </c>
      <c r="J239" s="57" t="s">
        <v>101</v>
      </c>
      <c r="K239" s="57" t="str">
        <f>IFERROR(SupplychainTier2[[#This Row],[Calculated emissions (kgCO2e) for this spend]]/SupplychainTier2[[#This Row],[Spend for which Tier 2 method accounts]],"")</f>
        <v/>
      </c>
      <c r="L239" s="85"/>
      <c r="M239" s="59"/>
      <c r="N239" s="59"/>
      <c r="O239" s="61">
        <v>0</v>
      </c>
      <c r="P239" s="61">
        <v>0</v>
      </c>
      <c r="Q239" s="61">
        <f>SupplychainTier2[[#This Row],[Calculated emissions (kgCO2e) for this spend]]</f>
        <v>0</v>
      </c>
      <c r="R239" s="61">
        <v>0</v>
      </c>
      <c r="S239" s="61">
        <v>0</v>
      </c>
      <c r="T239" s="86" t="str">
        <f>IF(SupplychainTier2[[#This Row],[Calculated emissions (kgCO2e) for this spend]]="","",(SupplychainTier2[[#This Row],[Calculated emissions (kgCO2e) for this spend]]*(1+SupplychainTier2[[#This Row],[RSD]])))</f>
        <v/>
      </c>
      <c r="U239" s="86" t="str">
        <f>IF(SupplychainTier2[[#This Row],[Calculated emissions (kgCO2e) for this spend]]="","",(SupplychainTier2[[#This Row],[Calculated emissions (kgCO2e) for this spend]]*(1-SupplychainTier2[[#This Row],[RSD]])))</f>
        <v/>
      </c>
      <c r="V239" s="61">
        <v>0</v>
      </c>
    </row>
    <row r="240" spans="2:22" ht="15" hidden="1" thickBot="1" x14ac:dyDescent="0.2">
      <c r="B240" s="79" t="str">
        <f t="shared" si="71"/>
        <v/>
      </c>
      <c r="C240" s="80" t="str">
        <f t="shared" si="72"/>
        <v/>
      </c>
      <c r="D240" s="81"/>
      <c r="E240" s="82" t="s">
        <v>247</v>
      </c>
      <c r="F240" s="83"/>
      <c r="G240" s="84"/>
      <c r="H240" s="56" t="s">
        <v>101</v>
      </c>
      <c r="I240" s="57">
        <f>SupplychainTier2[[#This Row],[Spend for which Tier 2 method accounts]]</f>
        <v>0</v>
      </c>
      <c r="J240" s="57" t="s">
        <v>101</v>
      </c>
      <c r="K240" s="57" t="str">
        <f>IFERROR(SupplychainTier2[[#This Row],[Calculated emissions (kgCO2e) for this spend]]/SupplychainTier2[[#This Row],[Spend for which Tier 2 method accounts]],"")</f>
        <v/>
      </c>
      <c r="L240" s="85"/>
      <c r="M240" s="59"/>
      <c r="N240" s="59"/>
      <c r="O240" s="61">
        <v>0</v>
      </c>
      <c r="P240" s="61">
        <v>0</v>
      </c>
      <c r="Q240" s="61">
        <f>SupplychainTier2[[#This Row],[Calculated emissions (kgCO2e) for this spend]]</f>
        <v>0</v>
      </c>
      <c r="R240" s="61">
        <v>0</v>
      </c>
      <c r="S240" s="61">
        <v>0</v>
      </c>
      <c r="T240" s="86" t="str">
        <f>IF(SupplychainTier2[[#This Row],[Calculated emissions (kgCO2e) for this spend]]="","",(SupplychainTier2[[#This Row],[Calculated emissions (kgCO2e) for this spend]]*(1+SupplychainTier2[[#This Row],[RSD]])))</f>
        <v/>
      </c>
      <c r="U240" s="86" t="str">
        <f>IF(SupplychainTier2[[#This Row],[Calculated emissions (kgCO2e) for this spend]]="","",(SupplychainTier2[[#This Row],[Calculated emissions (kgCO2e) for this spend]]*(1-SupplychainTier2[[#This Row],[RSD]])))</f>
        <v/>
      </c>
      <c r="V240" s="61">
        <v>0</v>
      </c>
    </row>
    <row r="241" spans="2:22" ht="15" hidden="1" thickBot="1" x14ac:dyDescent="0.2">
      <c r="B241" s="79" t="str">
        <f t="shared" si="71"/>
        <v/>
      </c>
      <c r="C241" s="80" t="str">
        <f t="shared" si="72"/>
        <v/>
      </c>
      <c r="D241" s="81"/>
      <c r="E241" s="82" t="s">
        <v>247</v>
      </c>
      <c r="F241" s="83"/>
      <c r="G241" s="84"/>
      <c r="H241" s="56" t="s">
        <v>101</v>
      </c>
      <c r="I241" s="57">
        <f>SupplychainTier2[[#This Row],[Spend for which Tier 2 method accounts]]</f>
        <v>0</v>
      </c>
      <c r="J241" s="57" t="s">
        <v>101</v>
      </c>
      <c r="K241" s="57" t="str">
        <f>IFERROR(SupplychainTier2[[#This Row],[Calculated emissions (kgCO2e) for this spend]]/SupplychainTier2[[#This Row],[Spend for which Tier 2 method accounts]],"")</f>
        <v/>
      </c>
      <c r="L241" s="85"/>
      <c r="M241" s="59"/>
      <c r="N241" s="59"/>
      <c r="O241" s="61">
        <v>0</v>
      </c>
      <c r="P241" s="61">
        <v>0</v>
      </c>
      <c r="Q241" s="61">
        <f>SupplychainTier2[[#This Row],[Calculated emissions (kgCO2e) for this spend]]</f>
        <v>0</v>
      </c>
      <c r="R241" s="61">
        <v>0</v>
      </c>
      <c r="S241" s="61">
        <v>0</v>
      </c>
      <c r="T241" s="86" t="str">
        <f>IF(SupplychainTier2[[#This Row],[Calculated emissions (kgCO2e) for this spend]]="","",(SupplychainTier2[[#This Row],[Calculated emissions (kgCO2e) for this spend]]*(1+SupplychainTier2[[#This Row],[RSD]])))</f>
        <v/>
      </c>
      <c r="U241" s="86" t="str">
        <f>IF(SupplychainTier2[[#This Row],[Calculated emissions (kgCO2e) for this spend]]="","",(SupplychainTier2[[#This Row],[Calculated emissions (kgCO2e) for this spend]]*(1-SupplychainTier2[[#This Row],[RSD]])))</f>
        <v/>
      </c>
      <c r="V241" s="61">
        <v>0</v>
      </c>
    </row>
    <row r="242" spans="2:22" ht="15" hidden="1" thickBot="1" x14ac:dyDescent="0.2">
      <c r="B242" s="79" t="str">
        <f t="shared" si="71"/>
        <v/>
      </c>
      <c r="C242" s="80" t="str">
        <f t="shared" si="72"/>
        <v/>
      </c>
      <c r="D242" s="81"/>
      <c r="E242" s="82" t="s">
        <v>247</v>
      </c>
      <c r="F242" s="83"/>
      <c r="G242" s="84"/>
      <c r="H242" s="56" t="s">
        <v>101</v>
      </c>
      <c r="I242" s="57">
        <f>SupplychainTier2[[#This Row],[Spend for which Tier 2 method accounts]]</f>
        <v>0</v>
      </c>
      <c r="J242" s="57" t="s">
        <v>101</v>
      </c>
      <c r="K242" s="57" t="str">
        <f>IFERROR(SupplychainTier2[[#This Row],[Calculated emissions (kgCO2e) for this spend]]/SupplychainTier2[[#This Row],[Spend for which Tier 2 method accounts]],"")</f>
        <v/>
      </c>
      <c r="L242" s="85"/>
      <c r="M242" s="59"/>
      <c r="N242" s="59"/>
      <c r="O242" s="61">
        <v>0</v>
      </c>
      <c r="P242" s="61">
        <v>0</v>
      </c>
      <c r="Q242" s="61">
        <f>SupplychainTier2[[#This Row],[Calculated emissions (kgCO2e) for this spend]]</f>
        <v>0</v>
      </c>
      <c r="R242" s="61">
        <v>0</v>
      </c>
      <c r="S242" s="61">
        <v>0</v>
      </c>
      <c r="T242" s="86" t="str">
        <f>IF(SupplychainTier2[[#This Row],[Calculated emissions (kgCO2e) for this spend]]="","",(SupplychainTier2[[#This Row],[Calculated emissions (kgCO2e) for this spend]]*(1+SupplychainTier2[[#This Row],[RSD]])))</f>
        <v/>
      </c>
      <c r="U242" s="86" t="str">
        <f>IF(SupplychainTier2[[#This Row],[Calculated emissions (kgCO2e) for this spend]]="","",(SupplychainTier2[[#This Row],[Calculated emissions (kgCO2e) for this spend]]*(1-SupplychainTier2[[#This Row],[RSD]])))</f>
        <v/>
      </c>
      <c r="V242" s="61">
        <v>0</v>
      </c>
    </row>
    <row r="243" spans="2:22" ht="15" hidden="1" thickBot="1" x14ac:dyDescent="0.2">
      <c r="B243" s="79" t="str">
        <f t="shared" si="71"/>
        <v/>
      </c>
      <c r="C243" s="80" t="str">
        <f t="shared" si="72"/>
        <v/>
      </c>
      <c r="D243" s="81"/>
      <c r="E243" s="82" t="s">
        <v>247</v>
      </c>
      <c r="F243" s="83"/>
      <c r="G243" s="84"/>
      <c r="H243" s="56" t="s">
        <v>101</v>
      </c>
      <c r="I243" s="57">
        <f>SupplychainTier2[[#This Row],[Spend for which Tier 2 method accounts]]</f>
        <v>0</v>
      </c>
      <c r="J243" s="57" t="s">
        <v>101</v>
      </c>
      <c r="K243" s="57" t="str">
        <f>IFERROR(SupplychainTier2[[#This Row],[Calculated emissions (kgCO2e) for this spend]]/SupplychainTier2[[#This Row],[Spend for which Tier 2 method accounts]],"")</f>
        <v/>
      </c>
      <c r="L243" s="85"/>
      <c r="M243" s="59"/>
      <c r="N243" s="59"/>
      <c r="O243" s="61">
        <v>0</v>
      </c>
      <c r="P243" s="61">
        <v>0</v>
      </c>
      <c r="Q243" s="61">
        <f>SupplychainTier2[[#This Row],[Calculated emissions (kgCO2e) for this spend]]</f>
        <v>0</v>
      </c>
      <c r="R243" s="61">
        <v>0</v>
      </c>
      <c r="S243" s="61">
        <v>0</v>
      </c>
      <c r="T243" s="86" t="str">
        <f>IF(SupplychainTier2[[#This Row],[Calculated emissions (kgCO2e) for this spend]]="","",(SupplychainTier2[[#This Row],[Calculated emissions (kgCO2e) for this spend]]*(1+SupplychainTier2[[#This Row],[RSD]])))</f>
        <v/>
      </c>
      <c r="U243" s="86" t="str">
        <f>IF(SupplychainTier2[[#This Row],[Calculated emissions (kgCO2e) for this spend]]="","",(SupplychainTier2[[#This Row],[Calculated emissions (kgCO2e) for this spend]]*(1-SupplychainTier2[[#This Row],[RSD]])))</f>
        <v/>
      </c>
      <c r="V243" s="61">
        <v>0</v>
      </c>
    </row>
    <row r="244" spans="2:22" ht="15" hidden="1" thickBot="1" x14ac:dyDescent="0.2">
      <c r="B244" s="79" t="str">
        <f t="shared" si="71"/>
        <v/>
      </c>
      <c r="C244" s="80" t="str">
        <f t="shared" si="72"/>
        <v/>
      </c>
      <c r="D244" s="81"/>
      <c r="E244" s="82" t="s">
        <v>247</v>
      </c>
      <c r="F244" s="83"/>
      <c r="G244" s="84"/>
      <c r="H244" s="56" t="s">
        <v>101</v>
      </c>
      <c r="I244" s="57">
        <f>SupplychainTier2[[#This Row],[Spend for which Tier 2 method accounts]]</f>
        <v>0</v>
      </c>
      <c r="J244" s="57" t="s">
        <v>101</v>
      </c>
      <c r="K244" s="57" t="str">
        <f>IFERROR(SupplychainTier2[[#This Row],[Calculated emissions (kgCO2e) for this spend]]/SupplychainTier2[[#This Row],[Spend for which Tier 2 method accounts]],"")</f>
        <v/>
      </c>
      <c r="L244" s="85"/>
      <c r="M244" s="59"/>
      <c r="N244" s="59"/>
      <c r="O244" s="61">
        <v>0</v>
      </c>
      <c r="P244" s="61">
        <v>0</v>
      </c>
      <c r="Q244" s="61">
        <f>SupplychainTier2[[#This Row],[Calculated emissions (kgCO2e) for this spend]]</f>
        <v>0</v>
      </c>
      <c r="R244" s="61">
        <v>0</v>
      </c>
      <c r="S244" s="61">
        <v>0</v>
      </c>
      <c r="T244" s="86" t="str">
        <f>IF(SupplychainTier2[[#This Row],[Calculated emissions (kgCO2e) for this spend]]="","",(SupplychainTier2[[#This Row],[Calculated emissions (kgCO2e) for this spend]]*(1+SupplychainTier2[[#This Row],[RSD]])))</f>
        <v/>
      </c>
      <c r="U244" s="86" t="str">
        <f>IF(SupplychainTier2[[#This Row],[Calculated emissions (kgCO2e) for this spend]]="","",(SupplychainTier2[[#This Row],[Calculated emissions (kgCO2e) for this spend]]*(1-SupplychainTier2[[#This Row],[RSD]])))</f>
        <v/>
      </c>
      <c r="V244" s="61">
        <v>0</v>
      </c>
    </row>
    <row r="245" spans="2:22" ht="15" hidden="1" thickBot="1" x14ac:dyDescent="0.2">
      <c r="B245" s="79" t="str">
        <f t="shared" si="71"/>
        <v/>
      </c>
      <c r="C245" s="80" t="str">
        <f t="shared" si="72"/>
        <v/>
      </c>
      <c r="D245" s="81"/>
      <c r="E245" s="82" t="s">
        <v>247</v>
      </c>
      <c r="F245" s="83"/>
      <c r="G245" s="84"/>
      <c r="H245" s="56" t="s">
        <v>101</v>
      </c>
      <c r="I245" s="57">
        <f>SupplychainTier2[[#This Row],[Spend for which Tier 2 method accounts]]</f>
        <v>0</v>
      </c>
      <c r="J245" s="57" t="s">
        <v>101</v>
      </c>
      <c r="K245" s="57" t="str">
        <f>IFERROR(SupplychainTier2[[#This Row],[Calculated emissions (kgCO2e) for this spend]]/SupplychainTier2[[#This Row],[Spend for which Tier 2 method accounts]],"")</f>
        <v/>
      </c>
      <c r="L245" s="85"/>
      <c r="M245" s="59"/>
      <c r="N245" s="59"/>
      <c r="O245" s="61">
        <v>0</v>
      </c>
      <c r="P245" s="61">
        <v>0</v>
      </c>
      <c r="Q245" s="61">
        <f>SupplychainTier2[[#This Row],[Calculated emissions (kgCO2e) for this spend]]</f>
        <v>0</v>
      </c>
      <c r="R245" s="61">
        <v>0</v>
      </c>
      <c r="S245" s="61">
        <v>0</v>
      </c>
      <c r="T245" s="86" t="str">
        <f>IF(SupplychainTier2[[#This Row],[Calculated emissions (kgCO2e) for this spend]]="","",(SupplychainTier2[[#This Row],[Calculated emissions (kgCO2e) for this spend]]*(1+SupplychainTier2[[#This Row],[RSD]])))</f>
        <v/>
      </c>
      <c r="U245" s="86" t="str">
        <f>IF(SupplychainTier2[[#This Row],[Calculated emissions (kgCO2e) for this spend]]="","",(SupplychainTier2[[#This Row],[Calculated emissions (kgCO2e) for this spend]]*(1-SupplychainTier2[[#This Row],[RSD]])))</f>
        <v/>
      </c>
      <c r="V245" s="61">
        <v>0</v>
      </c>
    </row>
    <row r="246" spans="2:22" ht="15" hidden="1" thickBot="1" x14ac:dyDescent="0.2">
      <c r="B246" s="79" t="str">
        <f t="shared" si="71"/>
        <v/>
      </c>
      <c r="C246" s="80" t="str">
        <f t="shared" si="72"/>
        <v/>
      </c>
      <c r="D246" s="81"/>
      <c r="E246" s="82" t="s">
        <v>247</v>
      </c>
      <c r="F246" s="83"/>
      <c r="G246" s="84"/>
      <c r="H246" s="56" t="s">
        <v>101</v>
      </c>
      <c r="I246" s="57">
        <f>SupplychainTier2[[#This Row],[Spend for which Tier 2 method accounts]]</f>
        <v>0</v>
      </c>
      <c r="J246" s="57" t="s">
        <v>101</v>
      </c>
      <c r="K246" s="57" t="str">
        <f>IFERROR(SupplychainTier2[[#This Row],[Calculated emissions (kgCO2e) for this spend]]/SupplychainTier2[[#This Row],[Spend for which Tier 2 method accounts]],"")</f>
        <v/>
      </c>
      <c r="L246" s="85"/>
      <c r="M246" s="59"/>
      <c r="N246" s="59"/>
      <c r="O246" s="61">
        <v>0</v>
      </c>
      <c r="P246" s="61">
        <v>0</v>
      </c>
      <c r="Q246" s="61">
        <f>SupplychainTier2[[#This Row],[Calculated emissions (kgCO2e) for this spend]]</f>
        <v>0</v>
      </c>
      <c r="R246" s="61">
        <v>0</v>
      </c>
      <c r="S246" s="61">
        <v>0</v>
      </c>
      <c r="T246" s="86" t="str">
        <f>IF(SupplychainTier2[[#This Row],[Calculated emissions (kgCO2e) for this spend]]="","",(SupplychainTier2[[#This Row],[Calculated emissions (kgCO2e) for this spend]]*(1+SupplychainTier2[[#This Row],[RSD]])))</f>
        <v/>
      </c>
      <c r="U246" s="86" t="str">
        <f>IF(SupplychainTier2[[#This Row],[Calculated emissions (kgCO2e) for this spend]]="","",(SupplychainTier2[[#This Row],[Calculated emissions (kgCO2e) for this spend]]*(1-SupplychainTier2[[#This Row],[RSD]])))</f>
        <v/>
      </c>
      <c r="V246" s="61">
        <v>0</v>
      </c>
    </row>
    <row r="247" spans="2:22" ht="15" hidden="1" thickBot="1" x14ac:dyDescent="0.2">
      <c r="B247" s="79" t="str">
        <f t="shared" si="71"/>
        <v/>
      </c>
      <c r="C247" s="80" t="str">
        <f t="shared" si="72"/>
        <v/>
      </c>
      <c r="D247" s="81"/>
      <c r="E247" s="82" t="s">
        <v>247</v>
      </c>
      <c r="F247" s="83"/>
      <c r="G247" s="84"/>
      <c r="H247" s="56" t="s">
        <v>101</v>
      </c>
      <c r="I247" s="57">
        <f>SupplychainTier2[[#This Row],[Spend for which Tier 2 method accounts]]</f>
        <v>0</v>
      </c>
      <c r="J247" s="57" t="s">
        <v>101</v>
      </c>
      <c r="K247" s="57" t="str">
        <f>IFERROR(SupplychainTier2[[#This Row],[Calculated emissions (kgCO2e) for this spend]]/SupplychainTier2[[#This Row],[Spend for which Tier 2 method accounts]],"")</f>
        <v/>
      </c>
      <c r="L247" s="85"/>
      <c r="M247" s="59"/>
      <c r="N247" s="59"/>
      <c r="O247" s="61">
        <v>0</v>
      </c>
      <c r="P247" s="61">
        <v>0</v>
      </c>
      <c r="Q247" s="61">
        <f>SupplychainTier2[[#This Row],[Calculated emissions (kgCO2e) for this spend]]</f>
        <v>0</v>
      </c>
      <c r="R247" s="61">
        <v>0</v>
      </c>
      <c r="S247" s="61">
        <v>0</v>
      </c>
      <c r="T247" s="86" t="str">
        <f>IF(SupplychainTier2[[#This Row],[Calculated emissions (kgCO2e) for this spend]]="","",(SupplychainTier2[[#This Row],[Calculated emissions (kgCO2e) for this spend]]*(1+SupplychainTier2[[#This Row],[RSD]])))</f>
        <v/>
      </c>
      <c r="U247" s="86" t="str">
        <f>IF(SupplychainTier2[[#This Row],[Calculated emissions (kgCO2e) for this spend]]="","",(SupplychainTier2[[#This Row],[Calculated emissions (kgCO2e) for this spend]]*(1-SupplychainTier2[[#This Row],[RSD]])))</f>
        <v/>
      </c>
      <c r="V247" s="61">
        <v>0</v>
      </c>
    </row>
    <row r="248" spans="2:22" ht="15" hidden="1" thickBot="1" x14ac:dyDescent="0.2">
      <c r="B248" s="79" t="str">
        <f t="shared" si="71"/>
        <v/>
      </c>
      <c r="C248" s="80" t="str">
        <f t="shared" si="72"/>
        <v/>
      </c>
      <c r="D248" s="81"/>
      <c r="E248" s="82" t="s">
        <v>247</v>
      </c>
      <c r="F248" s="83"/>
      <c r="G248" s="84"/>
      <c r="H248" s="56" t="s">
        <v>101</v>
      </c>
      <c r="I248" s="57">
        <f>SupplychainTier2[[#This Row],[Spend for which Tier 2 method accounts]]</f>
        <v>0</v>
      </c>
      <c r="J248" s="57" t="s">
        <v>101</v>
      </c>
      <c r="K248" s="57" t="str">
        <f>IFERROR(SupplychainTier2[[#This Row],[Calculated emissions (kgCO2e) for this spend]]/SupplychainTier2[[#This Row],[Spend for which Tier 2 method accounts]],"")</f>
        <v/>
      </c>
      <c r="L248" s="85"/>
      <c r="M248" s="59"/>
      <c r="N248" s="59"/>
      <c r="O248" s="61">
        <v>0</v>
      </c>
      <c r="P248" s="61">
        <v>0</v>
      </c>
      <c r="Q248" s="61">
        <f>SupplychainTier2[[#This Row],[Calculated emissions (kgCO2e) for this spend]]</f>
        <v>0</v>
      </c>
      <c r="R248" s="61">
        <v>0</v>
      </c>
      <c r="S248" s="61">
        <v>0</v>
      </c>
      <c r="T248" s="86" t="str">
        <f>IF(SupplychainTier2[[#This Row],[Calculated emissions (kgCO2e) for this spend]]="","",(SupplychainTier2[[#This Row],[Calculated emissions (kgCO2e) for this spend]]*(1+SupplychainTier2[[#This Row],[RSD]])))</f>
        <v/>
      </c>
      <c r="U248" s="86" t="str">
        <f>IF(SupplychainTier2[[#This Row],[Calculated emissions (kgCO2e) for this spend]]="","",(SupplychainTier2[[#This Row],[Calculated emissions (kgCO2e) for this spend]]*(1-SupplychainTier2[[#This Row],[RSD]])))</f>
        <v/>
      </c>
      <c r="V248" s="61">
        <v>0</v>
      </c>
    </row>
    <row r="249" spans="2:22" ht="15" hidden="1" thickBot="1" x14ac:dyDescent="0.2">
      <c r="B249" s="79" t="str">
        <f t="shared" si="71"/>
        <v/>
      </c>
      <c r="C249" s="80" t="str">
        <f t="shared" si="72"/>
        <v/>
      </c>
      <c r="D249" s="81"/>
      <c r="E249" s="82" t="s">
        <v>247</v>
      </c>
      <c r="F249" s="83"/>
      <c r="G249" s="84"/>
      <c r="H249" s="56" t="s">
        <v>101</v>
      </c>
      <c r="I249" s="57">
        <f>SupplychainTier2[[#This Row],[Spend for which Tier 2 method accounts]]</f>
        <v>0</v>
      </c>
      <c r="J249" s="57" t="s">
        <v>101</v>
      </c>
      <c r="K249" s="57" t="str">
        <f>IFERROR(SupplychainTier2[[#This Row],[Calculated emissions (kgCO2e) for this spend]]/SupplychainTier2[[#This Row],[Spend for which Tier 2 method accounts]],"")</f>
        <v/>
      </c>
      <c r="L249" s="85"/>
      <c r="M249" s="59"/>
      <c r="N249" s="59"/>
      <c r="O249" s="61">
        <v>0</v>
      </c>
      <c r="P249" s="61">
        <v>0</v>
      </c>
      <c r="Q249" s="61">
        <f>SupplychainTier2[[#This Row],[Calculated emissions (kgCO2e) for this spend]]</f>
        <v>0</v>
      </c>
      <c r="R249" s="61">
        <v>0</v>
      </c>
      <c r="S249" s="61">
        <v>0</v>
      </c>
      <c r="T249" s="86" t="str">
        <f>IF(SupplychainTier2[[#This Row],[Calculated emissions (kgCO2e) for this spend]]="","",(SupplychainTier2[[#This Row],[Calculated emissions (kgCO2e) for this spend]]*(1+SupplychainTier2[[#This Row],[RSD]])))</f>
        <v/>
      </c>
      <c r="U249" s="86" t="str">
        <f>IF(SupplychainTier2[[#This Row],[Calculated emissions (kgCO2e) for this spend]]="","",(SupplychainTier2[[#This Row],[Calculated emissions (kgCO2e) for this spend]]*(1-SupplychainTier2[[#This Row],[RSD]])))</f>
        <v/>
      </c>
      <c r="V249" s="61">
        <v>0</v>
      </c>
    </row>
    <row r="250" spans="2:22" ht="15" hidden="1" thickBot="1" x14ac:dyDescent="0.2">
      <c r="B250" s="79" t="str">
        <f t="shared" ref="B250:B271" si="73">IFERROR(VLOOKUP(D250,SICProductCodeLookup,2,FALSE), "")</f>
        <v/>
      </c>
      <c r="C250" s="80" t="str">
        <f t="shared" ref="C250:C271" si="74">IFERROR((VLOOKUP(D250,SICProductCodeLookup,3,FALSE)), "")</f>
        <v/>
      </c>
      <c r="D250" s="81"/>
      <c r="E250" s="82" t="s">
        <v>247</v>
      </c>
      <c r="F250" s="83"/>
      <c r="G250" s="84"/>
      <c r="H250" s="56" t="s">
        <v>101</v>
      </c>
      <c r="I250" s="57" t="e">
        <f>SupplychainTier2[[#This Row],[Spend for which Tier 2 method accounts]]</f>
        <v>#VALUE!</v>
      </c>
      <c r="J250" s="57" t="s">
        <v>101</v>
      </c>
      <c r="K250" s="57" t="str">
        <f>IFERROR(SupplychainTier2[[#This Row],[Calculated emissions (kgCO2e) for this spend]]/SupplychainTier2[[#This Row],[Spend for which Tier 2 method accounts]],"")</f>
        <v/>
      </c>
      <c r="L250" s="85"/>
      <c r="M250" s="59"/>
      <c r="N250" s="59"/>
      <c r="O250" s="61">
        <v>0</v>
      </c>
      <c r="P250" s="61">
        <v>0</v>
      </c>
      <c r="Q250" s="61" t="e">
        <f>SupplychainTier2[[#This Row],[Calculated emissions (kgCO2e) for this spend]]</f>
        <v>#VALUE!</v>
      </c>
      <c r="R250" s="61">
        <v>0</v>
      </c>
      <c r="S250" s="61">
        <v>0</v>
      </c>
      <c r="T250" s="86" t="e">
        <f>IF(SupplychainTier2[[#This Row],[Calculated emissions (kgCO2e) for this spend]]="","",(SupplychainTier2[[#This Row],[Calculated emissions (kgCO2e) for this spend]]*(1+SupplychainTier2[[#This Row],[RSD]])))</f>
        <v>#VALUE!</v>
      </c>
      <c r="U250" s="86" t="e">
        <f>IF(SupplychainTier2[[#This Row],[Calculated emissions (kgCO2e) for this spend]]="","",(SupplychainTier2[[#This Row],[Calculated emissions (kgCO2e) for this spend]]*(1-SupplychainTier2[[#This Row],[RSD]])))</f>
        <v>#VALUE!</v>
      </c>
      <c r="V250" s="61">
        <v>0</v>
      </c>
    </row>
    <row r="251" spans="2:22" ht="15" hidden="1" thickBot="1" x14ac:dyDescent="0.2">
      <c r="B251" s="79" t="str">
        <f t="shared" si="73"/>
        <v/>
      </c>
      <c r="C251" s="80" t="str">
        <f t="shared" si="74"/>
        <v/>
      </c>
      <c r="D251" s="81"/>
      <c r="E251" s="82" t="s">
        <v>247</v>
      </c>
      <c r="F251" s="83"/>
      <c r="G251" s="84"/>
      <c r="H251" s="56" t="s">
        <v>101</v>
      </c>
      <c r="I251" s="57" t="e">
        <f>SupplychainTier2[[#This Row],[Spend for which Tier 2 method accounts]]</f>
        <v>#VALUE!</v>
      </c>
      <c r="J251" s="57" t="s">
        <v>101</v>
      </c>
      <c r="K251" s="57" t="str">
        <f>IFERROR(SupplychainTier2[[#This Row],[Calculated emissions (kgCO2e) for this spend]]/SupplychainTier2[[#This Row],[Spend for which Tier 2 method accounts]],"")</f>
        <v/>
      </c>
      <c r="L251" s="85"/>
      <c r="M251" s="59"/>
      <c r="N251" s="59"/>
      <c r="O251" s="61">
        <v>0</v>
      </c>
      <c r="P251" s="61">
        <v>0</v>
      </c>
      <c r="Q251" s="61" t="e">
        <f>SupplychainTier2[[#This Row],[Calculated emissions (kgCO2e) for this spend]]</f>
        <v>#VALUE!</v>
      </c>
      <c r="R251" s="61">
        <v>0</v>
      </c>
      <c r="S251" s="61">
        <v>0</v>
      </c>
      <c r="T251" s="86" t="e">
        <f>IF(SupplychainTier2[[#This Row],[Calculated emissions (kgCO2e) for this spend]]="","",(SupplychainTier2[[#This Row],[Calculated emissions (kgCO2e) for this spend]]*(1+SupplychainTier2[[#This Row],[RSD]])))</f>
        <v>#VALUE!</v>
      </c>
      <c r="U251" s="86" t="e">
        <f>IF(SupplychainTier2[[#This Row],[Calculated emissions (kgCO2e) for this spend]]="","",(SupplychainTier2[[#This Row],[Calculated emissions (kgCO2e) for this spend]]*(1-SupplychainTier2[[#This Row],[RSD]])))</f>
        <v>#VALUE!</v>
      </c>
      <c r="V251" s="61">
        <v>0</v>
      </c>
    </row>
    <row r="252" spans="2:22" ht="15" hidden="1" thickBot="1" x14ac:dyDescent="0.2">
      <c r="B252" s="79" t="str">
        <f t="shared" si="73"/>
        <v/>
      </c>
      <c r="C252" s="80" t="str">
        <f t="shared" si="74"/>
        <v/>
      </c>
      <c r="D252" s="81"/>
      <c r="E252" s="82" t="s">
        <v>247</v>
      </c>
      <c r="F252" s="83"/>
      <c r="G252" s="84"/>
      <c r="H252" s="56" t="s">
        <v>101</v>
      </c>
      <c r="I252" s="57" t="e">
        <f>SupplychainTier2[[#This Row],[Spend for which Tier 2 method accounts]]</f>
        <v>#VALUE!</v>
      </c>
      <c r="J252" s="57" t="s">
        <v>101</v>
      </c>
      <c r="K252" s="57" t="str">
        <f>IFERROR(SupplychainTier2[[#This Row],[Calculated emissions (kgCO2e) for this spend]]/SupplychainTier2[[#This Row],[Spend for which Tier 2 method accounts]],"")</f>
        <v/>
      </c>
      <c r="L252" s="85"/>
      <c r="M252" s="59"/>
      <c r="N252" s="59"/>
      <c r="O252" s="61">
        <v>0</v>
      </c>
      <c r="P252" s="61">
        <v>0</v>
      </c>
      <c r="Q252" s="61" t="e">
        <f>SupplychainTier2[[#This Row],[Calculated emissions (kgCO2e) for this spend]]</f>
        <v>#VALUE!</v>
      </c>
      <c r="R252" s="61">
        <v>0</v>
      </c>
      <c r="S252" s="61">
        <v>0</v>
      </c>
      <c r="T252" s="86" t="e">
        <f>IF(SupplychainTier2[[#This Row],[Calculated emissions (kgCO2e) for this spend]]="","",(SupplychainTier2[[#This Row],[Calculated emissions (kgCO2e) for this spend]]*(1+SupplychainTier2[[#This Row],[RSD]])))</f>
        <v>#VALUE!</v>
      </c>
      <c r="U252" s="86" t="e">
        <f>IF(SupplychainTier2[[#This Row],[Calculated emissions (kgCO2e) for this spend]]="","",(SupplychainTier2[[#This Row],[Calculated emissions (kgCO2e) for this spend]]*(1-SupplychainTier2[[#This Row],[RSD]])))</f>
        <v>#VALUE!</v>
      </c>
      <c r="V252" s="61">
        <v>0</v>
      </c>
    </row>
    <row r="253" spans="2:22" ht="15" hidden="1" thickBot="1" x14ac:dyDescent="0.2">
      <c r="B253" s="79" t="str">
        <f t="shared" si="73"/>
        <v/>
      </c>
      <c r="C253" s="80" t="str">
        <f t="shared" si="74"/>
        <v/>
      </c>
      <c r="D253" s="81"/>
      <c r="E253" s="82" t="s">
        <v>247</v>
      </c>
      <c r="F253" s="83"/>
      <c r="G253" s="84"/>
      <c r="H253" s="56" t="s">
        <v>101</v>
      </c>
      <c r="I253" s="57" t="e">
        <f>SupplychainTier2[[#This Row],[Spend for which Tier 2 method accounts]]</f>
        <v>#VALUE!</v>
      </c>
      <c r="J253" s="57" t="s">
        <v>101</v>
      </c>
      <c r="K253" s="57" t="str">
        <f>IFERROR(SupplychainTier2[[#This Row],[Calculated emissions (kgCO2e) for this spend]]/SupplychainTier2[[#This Row],[Spend for which Tier 2 method accounts]],"")</f>
        <v/>
      </c>
      <c r="L253" s="85"/>
      <c r="M253" s="59"/>
      <c r="N253" s="59"/>
      <c r="O253" s="61">
        <v>0</v>
      </c>
      <c r="P253" s="61">
        <v>0</v>
      </c>
      <c r="Q253" s="61" t="e">
        <f>SupplychainTier2[[#This Row],[Calculated emissions (kgCO2e) for this spend]]</f>
        <v>#VALUE!</v>
      </c>
      <c r="R253" s="61">
        <v>0</v>
      </c>
      <c r="S253" s="61">
        <v>0</v>
      </c>
      <c r="T253" s="86" t="e">
        <f>IF(SupplychainTier2[[#This Row],[Calculated emissions (kgCO2e) for this spend]]="","",(SupplychainTier2[[#This Row],[Calculated emissions (kgCO2e) for this spend]]*(1+SupplychainTier2[[#This Row],[RSD]])))</f>
        <v>#VALUE!</v>
      </c>
      <c r="U253" s="86" t="e">
        <f>IF(SupplychainTier2[[#This Row],[Calculated emissions (kgCO2e) for this spend]]="","",(SupplychainTier2[[#This Row],[Calculated emissions (kgCO2e) for this spend]]*(1-SupplychainTier2[[#This Row],[RSD]])))</f>
        <v>#VALUE!</v>
      </c>
      <c r="V253" s="61">
        <v>0</v>
      </c>
    </row>
    <row r="254" spans="2:22" ht="15" hidden="1" thickBot="1" x14ac:dyDescent="0.2">
      <c r="B254" s="79" t="str">
        <f t="shared" si="73"/>
        <v/>
      </c>
      <c r="C254" s="80" t="str">
        <f t="shared" si="74"/>
        <v/>
      </c>
      <c r="D254" s="81"/>
      <c r="E254" s="82" t="s">
        <v>247</v>
      </c>
      <c r="F254" s="83"/>
      <c r="G254" s="84"/>
      <c r="H254" s="56" t="s">
        <v>101</v>
      </c>
      <c r="I254" s="57" t="e">
        <f>SupplychainTier2[[#This Row],[Spend for which Tier 2 method accounts]]</f>
        <v>#VALUE!</v>
      </c>
      <c r="J254" s="57" t="s">
        <v>101</v>
      </c>
      <c r="K254" s="57" t="str">
        <f>IFERROR(SupplychainTier2[[#This Row],[Calculated emissions (kgCO2e) for this spend]]/SupplychainTier2[[#This Row],[Spend for which Tier 2 method accounts]],"")</f>
        <v/>
      </c>
      <c r="L254" s="85"/>
      <c r="M254" s="59"/>
      <c r="N254" s="59"/>
      <c r="O254" s="61">
        <v>0</v>
      </c>
      <c r="P254" s="61">
        <v>0</v>
      </c>
      <c r="Q254" s="61" t="e">
        <f>SupplychainTier2[[#This Row],[Calculated emissions (kgCO2e) for this spend]]</f>
        <v>#VALUE!</v>
      </c>
      <c r="R254" s="61">
        <v>0</v>
      </c>
      <c r="S254" s="61">
        <v>0</v>
      </c>
      <c r="T254" s="86" t="e">
        <f>IF(SupplychainTier2[[#This Row],[Calculated emissions (kgCO2e) for this spend]]="","",(SupplychainTier2[[#This Row],[Calculated emissions (kgCO2e) for this spend]]*(1+SupplychainTier2[[#This Row],[RSD]])))</f>
        <v>#VALUE!</v>
      </c>
      <c r="U254" s="86" t="e">
        <f>IF(SupplychainTier2[[#This Row],[Calculated emissions (kgCO2e) for this spend]]="","",(SupplychainTier2[[#This Row],[Calculated emissions (kgCO2e) for this spend]]*(1-SupplychainTier2[[#This Row],[RSD]])))</f>
        <v>#VALUE!</v>
      </c>
      <c r="V254" s="61">
        <v>0</v>
      </c>
    </row>
    <row r="255" spans="2:22" ht="15" hidden="1" thickBot="1" x14ac:dyDescent="0.2">
      <c r="B255" s="79" t="str">
        <f t="shared" si="73"/>
        <v/>
      </c>
      <c r="C255" s="80" t="str">
        <f t="shared" si="74"/>
        <v/>
      </c>
      <c r="D255" s="81"/>
      <c r="E255" s="82" t="s">
        <v>247</v>
      </c>
      <c r="F255" s="83"/>
      <c r="G255" s="84"/>
      <c r="H255" s="56" t="s">
        <v>101</v>
      </c>
      <c r="I255" s="57" t="e">
        <f>SupplychainTier2[[#This Row],[Spend for which Tier 2 method accounts]]</f>
        <v>#VALUE!</v>
      </c>
      <c r="J255" s="57" t="s">
        <v>101</v>
      </c>
      <c r="K255" s="57" t="str">
        <f>IFERROR(SupplychainTier2[[#This Row],[Calculated emissions (kgCO2e) for this spend]]/SupplychainTier2[[#This Row],[Spend for which Tier 2 method accounts]],"")</f>
        <v/>
      </c>
      <c r="L255" s="85"/>
      <c r="M255" s="59"/>
      <c r="N255" s="59"/>
      <c r="O255" s="61">
        <v>0</v>
      </c>
      <c r="P255" s="61">
        <v>0</v>
      </c>
      <c r="Q255" s="61" t="e">
        <f>SupplychainTier2[[#This Row],[Calculated emissions (kgCO2e) for this spend]]</f>
        <v>#VALUE!</v>
      </c>
      <c r="R255" s="61">
        <v>0</v>
      </c>
      <c r="S255" s="61">
        <v>0</v>
      </c>
      <c r="T255" s="86" t="e">
        <f>IF(SupplychainTier2[[#This Row],[Calculated emissions (kgCO2e) for this spend]]="","",(SupplychainTier2[[#This Row],[Calculated emissions (kgCO2e) for this spend]]*(1+SupplychainTier2[[#This Row],[RSD]])))</f>
        <v>#VALUE!</v>
      </c>
      <c r="U255" s="86" t="e">
        <f>IF(SupplychainTier2[[#This Row],[Calculated emissions (kgCO2e) for this spend]]="","",(SupplychainTier2[[#This Row],[Calculated emissions (kgCO2e) for this spend]]*(1-SupplychainTier2[[#This Row],[RSD]])))</f>
        <v>#VALUE!</v>
      </c>
      <c r="V255" s="61">
        <v>0</v>
      </c>
    </row>
    <row r="256" spans="2:22" ht="15" hidden="1" thickBot="1" x14ac:dyDescent="0.2">
      <c r="B256" s="79" t="str">
        <f t="shared" si="73"/>
        <v/>
      </c>
      <c r="C256" s="80" t="str">
        <f t="shared" si="74"/>
        <v/>
      </c>
      <c r="D256" s="81"/>
      <c r="E256" s="82" t="s">
        <v>247</v>
      </c>
      <c r="F256" s="83"/>
      <c r="G256" s="84"/>
      <c r="H256" s="56" t="s">
        <v>101</v>
      </c>
      <c r="I256" s="57" t="e">
        <f>SupplychainTier2[[#This Row],[Spend for which Tier 2 method accounts]]</f>
        <v>#VALUE!</v>
      </c>
      <c r="J256" s="57" t="s">
        <v>101</v>
      </c>
      <c r="K256" s="57" t="str">
        <f>IFERROR(SupplychainTier2[[#This Row],[Calculated emissions (kgCO2e) for this spend]]/SupplychainTier2[[#This Row],[Spend for which Tier 2 method accounts]],"")</f>
        <v/>
      </c>
      <c r="L256" s="85"/>
      <c r="M256" s="59"/>
      <c r="N256" s="59"/>
      <c r="O256" s="61">
        <v>0</v>
      </c>
      <c r="P256" s="61">
        <v>0</v>
      </c>
      <c r="Q256" s="61" t="e">
        <f>SupplychainTier2[[#This Row],[Calculated emissions (kgCO2e) for this spend]]</f>
        <v>#VALUE!</v>
      </c>
      <c r="R256" s="61">
        <v>0</v>
      </c>
      <c r="S256" s="61">
        <v>0</v>
      </c>
      <c r="T256" s="86" t="e">
        <f>IF(SupplychainTier2[[#This Row],[Calculated emissions (kgCO2e) for this spend]]="","",(SupplychainTier2[[#This Row],[Calculated emissions (kgCO2e) for this spend]]*(1+SupplychainTier2[[#This Row],[RSD]])))</f>
        <v>#VALUE!</v>
      </c>
      <c r="U256" s="86" t="e">
        <f>IF(SupplychainTier2[[#This Row],[Calculated emissions (kgCO2e) for this spend]]="","",(SupplychainTier2[[#This Row],[Calculated emissions (kgCO2e) for this spend]]*(1-SupplychainTier2[[#This Row],[RSD]])))</f>
        <v>#VALUE!</v>
      </c>
      <c r="V256" s="61">
        <v>0</v>
      </c>
    </row>
    <row r="257" spans="2:22" ht="15" hidden="1" thickBot="1" x14ac:dyDescent="0.2">
      <c r="B257" s="79" t="str">
        <f t="shared" si="73"/>
        <v/>
      </c>
      <c r="C257" s="80" t="str">
        <f t="shared" si="74"/>
        <v/>
      </c>
      <c r="D257" s="81"/>
      <c r="E257" s="82" t="s">
        <v>247</v>
      </c>
      <c r="F257" s="83"/>
      <c r="G257" s="84"/>
      <c r="H257" s="56" t="s">
        <v>101</v>
      </c>
      <c r="I257" s="57" t="e">
        <f>SupplychainTier2[[#This Row],[Spend for which Tier 2 method accounts]]</f>
        <v>#VALUE!</v>
      </c>
      <c r="J257" s="57" t="s">
        <v>101</v>
      </c>
      <c r="K257" s="57" t="str">
        <f>IFERROR(SupplychainTier2[[#This Row],[Calculated emissions (kgCO2e) for this spend]]/SupplychainTier2[[#This Row],[Spend for which Tier 2 method accounts]],"")</f>
        <v/>
      </c>
      <c r="L257" s="85"/>
      <c r="M257" s="59"/>
      <c r="N257" s="59"/>
      <c r="O257" s="61">
        <v>0</v>
      </c>
      <c r="P257" s="61">
        <v>0</v>
      </c>
      <c r="Q257" s="61" t="e">
        <f>SupplychainTier2[[#This Row],[Calculated emissions (kgCO2e) for this spend]]</f>
        <v>#VALUE!</v>
      </c>
      <c r="R257" s="61">
        <v>0</v>
      </c>
      <c r="S257" s="61">
        <v>0</v>
      </c>
      <c r="T257" s="86" t="e">
        <f>IF(SupplychainTier2[[#This Row],[Calculated emissions (kgCO2e) for this spend]]="","",(SupplychainTier2[[#This Row],[Calculated emissions (kgCO2e) for this spend]]*(1+SupplychainTier2[[#This Row],[RSD]])))</f>
        <v>#VALUE!</v>
      </c>
      <c r="U257" s="86" t="e">
        <f>IF(SupplychainTier2[[#This Row],[Calculated emissions (kgCO2e) for this spend]]="","",(SupplychainTier2[[#This Row],[Calculated emissions (kgCO2e) for this spend]]*(1-SupplychainTier2[[#This Row],[RSD]])))</f>
        <v>#VALUE!</v>
      </c>
      <c r="V257" s="61">
        <v>0</v>
      </c>
    </row>
    <row r="258" spans="2:22" ht="15" hidden="1" thickBot="1" x14ac:dyDescent="0.2">
      <c r="B258" s="79" t="str">
        <f t="shared" si="73"/>
        <v/>
      </c>
      <c r="C258" s="80" t="str">
        <f t="shared" si="74"/>
        <v/>
      </c>
      <c r="D258" s="81"/>
      <c r="E258" s="82" t="s">
        <v>247</v>
      </c>
      <c r="F258" s="83"/>
      <c r="G258" s="84"/>
      <c r="H258" s="56" t="s">
        <v>101</v>
      </c>
      <c r="I258" s="57" t="e">
        <f>SupplychainTier2[[#This Row],[Spend for which Tier 2 method accounts]]</f>
        <v>#VALUE!</v>
      </c>
      <c r="J258" s="57" t="s">
        <v>101</v>
      </c>
      <c r="K258" s="57" t="str">
        <f>IFERROR(SupplychainTier2[[#This Row],[Calculated emissions (kgCO2e) for this spend]]/SupplychainTier2[[#This Row],[Spend for which Tier 2 method accounts]],"")</f>
        <v/>
      </c>
      <c r="L258" s="85"/>
      <c r="M258" s="59"/>
      <c r="N258" s="59"/>
      <c r="O258" s="61">
        <v>0</v>
      </c>
      <c r="P258" s="61">
        <v>0</v>
      </c>
      <c r="Q258" s="61" t="e">
        <f>SupplychainTier2[[#This Row],[Calculated emissions (kgCO2e) for this spend]]</f>
        <v>#VALUE!</v>
      </c>
      <c r="R258" s="61">
        <v>0</v>
      </c>
      <c r="S258" s="61">
        <v>0</v>
      </c>
      <c r="T258" s="86" t="e">
        <f>IF(SupplychainTier2[[#This Row],[Calculated emissions (kgCO2e) for this spend]]="","",(SupplychainTier2[[#This Row],[Calculated emissions (kgCO2e) for this spend]]*(1+SupplychainTier2[[#This Row],[RSD]])))</f>
        <v>#VALUE!</v>
      </c>
      <c r="U258" s="86" t="e">
        <f>IF(SupplychainTier2[[#This Row],[Calculated emissions (kgCO2e) for this spend]]="","",(SupplychainTier2[[#This Row],[Calculated emissions (kgCO2e) for this spend]]*(1-SupplychainTier2[[#This Row],[RSD]])))</f>
        <v>#VALUE!</v>
      </c>
      <c r="V258" s="61">
        <v>0</v>
      </c>
    </row>
    <row r="259" spans="2:22" ht="15" hidden="1" thickBot="1" x14ac:dyDescent="0.2">
      <c r="B259" s="79" t="str">
        <f t="shared" si="73"/>
        <v/>
      </c>
      <c r="C259" s="80" t="str">
        <f t="shared" si="74"/>
        <v/>
      </c>
      <c r="D259" s="81"/>
      <c r="E259" s="82" t="s">
        <v>247</v>
      </c>
      <c r="F259" s="83"/>
      <c r="G259" s="84"/>
      <c r="H259" s="56" t="s">
        <v>101</v>
      </c>
      <c r="I259" s="57" t="e">
        <f>SupplychainTier2[[#This Row],[Spend for which Tier 2 method accounts]]</f>
        <v>#VALUE!</v>
      </c>
      <c r="J259" s="57" t="s">
        <v>101</v>
      </c>
      <c r="K259" s="57" t="str">
        <f>IFERROR(SupplychainTier2[[#This Row],[Calculated emissions (kgCO2e) for this spend]]/SupplychainTier2[[#This Row],[Spend for which Tier 2 method accounts]],"")</f>
        <v/>
      </c>
      <c r="L259" s="85"/>
      <c r="M259" s="59"/>
      <c r="N259" s="59"/>
      <c r="O259" s="61">
        <v>0</v>
      </c>
      <c r="P259" s="61">
        <v>0</v>
      </c>
      <c r="Q259" s="61" t="e">
        <f>SupplychainTier2[[#This Row],[Calculated emissions (kgCO2e) for this spend]]</f>
        <v>#VALUE!</v>
      </c>
      <c r="R259" s="61">
        <v>0</v>
      </c>
      <c r="S259" s="61">
        <v>0</v>
      </c>
      <c r="T259" s="86" t="e">
        <f>IF(SupplychainTier2[[#This Row],[Calculated emissions (kgCO2e) for this spend]]="","",(SupplychainTier2[[#This Row],[Calculated emissions (kgCO2e) for this spend]]*(1+SupplychainTier2[[#This Row],[RSD]])))</f>
        <v>#VALUE!</v>
      </c>
      <c r="U259" s="86" t="e">
        <f>IF(SupplychainTier2[[#This Row],[Calculated emissions (kgCO2e) for this spend]]="","",(SupplychainTier2[[#This Row],[Calculated emissions (kgCO2e) for this spend]]*(1-SupplychainTier2[[#This Row],[RSD]])))</f>
        <v>#VALUE!</v>
      </c>
      <c r="V259" s="61">
        <v>0</v>
      </c>
    </row>
    <row r="260" spans="2:22" ht="15" hidden="1" thickBot="1" x14ac:dyDescent="0.2">
      <c r="B260" s="79" t="str">
        <f t="shared" si="73"/>
        <v/>
      </c>
      <c r="C260" s="80" t="str">
        <f t="shared" si="74"/>
        <v/>
      </c>
      <c r="D260" s="81"/>
      <c r="E260" s="82" t="s">
        <v>247</v>
      </c>
      <c r="F260" s="83"/>
      <c r="G260" s="84"/>
      <c r="H260" s="56" t="s">
        <v>101</v>
      </c>
      <c r="I260" s="57" t="e">
        <f>SupplychainTier2[[#This Row],[Spend for which Tier 2 method accounts]]</f>
        <v>#VALUE!</v>
      </c>
      <c r="J260" s="57" t="s">
        <v>101</v>
      </c>
      <c r="K260" s="57" t="str">
        <f>IFERROR(SupplychainTier2[[#This Row],[Calculated emissions (kgCO2e) for this spend]]/SupplychainTier2[[#This Row],[Spend for which Tier 2 method accounts]],"")</f>
        <v/>
      </c>
      <c r="L260" s="85"/>
      <c r="M260" s="59"/>
      <c r="N260" s="59"/>
      <c r="O260" s="61">
        <v>0</v>
      </c>
      <c r="P260" s="61">
        <v>0</v>
      </c>
      <c r="Q260" s="61" t="e">
        <f>SupplychainTier2[[#This Row],[Calculated emissions (kgCO2e) for this spend]]</f>
        <v>#VALUE!</v>
      </c>
      <c r="R260" s="61">
        <v>0</v>
      </c>
      <c r="S260" s="61">
        <v>0</v>
      </c>
      <c r="T260" s="86" t="e">
        <f>IF(SupplychainTier2[[#This Row],[Calculated emissions (kgCO2e) for this spend]]="","",(SupplychainTier2[[#This Row],[Calculated emissions (kgCO2e) for this spend]]*(1+SupplychainTier2[[#This Row],[RSD]])))</f>
        <v>#VALUE!</v>
      </c>
      <c r="U260" s="86" t="e">
        <f>IF(SupplychainTier2[[#This Row],[Calculated emissions (kgCO2e) for this spend]]="","",(SupplychainTier2[[#This Row],[Calculated emissions (kgCO2e) for this spend]]*(1-SupplychainTier2[[#This Row],[RSD]])))</f>
        <v>#VALUE!</v>
      </c>
      <c r="V260" s="61">
        <v>0</v>
      </c>
    </row>
    <row r="261" spans="2:22" ht="15" hidden="1" thickBot="1" x14ac:dyDescent="0.2">
      <c r="B261" s="79" t="str">
        <f t="shared" si="73"/>
        <v/>
      </c>
      <c r="C261" s="80" t="str">
        <f t="shared" si="74"/>
        <v/>
      </c>
      <c r="D261" s="81"/>
      <c r="E261" s="82" t="s">
        <v>247</v>
      </c>
      <c r="F261" s="83"/>
      <c r="G261" s="84"/>
      <c r="H261" s="56" t="s">
        <v>101</v>
      </c>
      <c r="I261" s="57" t="e">
        <f>SupplychainTier2[[#This Row],[Spend for which Tier 2 method accounts]]</f>
        <v>#VALUE!</v>
      </c>
      <c r="J261" s="57" t="s">
        <v>101</v>
      </c>
      <c r="K261" s="57" t="str">
        <f>IFERROR(SupplychainTier2[[#This Row],[Calculated emissions (kgCO2e) for this spend]]/SupplychainTier2[[#This Row],[Spend for which Tier 2 method accounts]],"")</f>
        <v/>
      </c>
      <c r="L261" s="85"/>
      <c r="M261" s="59"/>
      <c r="N261" s="59"/>
      <c r="O261" s="61">
        <v>0</v>
      </c>
      <c r="P261" s="61">
        <v>0</v>
      </c>
      <c r="Q261" s="61" t="e">
        <f>SupplychainTier2[[#This Row],[Calculated emissions (kgCO2e) for this spend]]</f>
        <v>#VALUE!</v>
      </c>
      <c r="R261" s="61">
        <v>0</v>
      </c>
      <c r="S261" s="61">
        <v>0</v>
      </c>
      <c r="T261" s="86" t="e">
        <f>IF(SupplychainTier2[[#This Row],[Calculated emissions (kgCO2e) for this spend]]="","",(SupplychainTier2[[#This Row],[Calculated emissions (kgCO2e) for this spend]]*(1+SupplychainTier2[[#This Row],[RSD]])))</f>
        <v>#VALUE!</v>
      </c>
      <c r="U261" s="86" t="e">
        <f>IF(SupplychainTier2[[#This Row],[Calculated emissions (kgCO2e) for this spend]]="","",(SupplychainTier2[[#This Row],[Calculated emissions (kgCO2e) for this spend]]*(1-SupplychainTier2[[#This Row],[RSD]])))</f>
        <v>#VALUE!</v>
      </c>
      <c r="V261" s="61">
        <v>0</v>
      </c>
    </row>
    <row r="262" spans="2:22" ht="15" hidden="1" thickBot="1" x14ac:dyDescent="0.2">
      <c r="B262" s="79" t="str">
        <f t="shared" si="73"/>
        <v/>
      </c>
      <c r="C262" s="80" t="str">
        <f t="shared" si="74"/>
        <v/>
      </c>
      <c r="D262" s="81"/>
      <c r="E262" s="82" t="s">
        <v>247</v>
      </c>
      <c r="F262" s="83"/>
      <c r="G262" s="84"/>
      <c r="H262" s="56" t="s">
        <v>101</v>
      </c>
      <c r="I262" s="57" t="e">
        <f>SupplychainTier2[[#This Row],[Spend for which Tier 2 method accounts]]</f>
        <v>#VALUE!</v>
      </c>
      <c r="J262" s="57" t="s">
        <v>101</v>
      </c>
      <c r="K262" s="57" t="str">
        <f>IFERROR(SupplychainTier2[[#This Row],[Calculated emissions (kgCO2e) for this spend]]/SupplychainTier2[[#This Row],[Spend for which Tier 2 method accounts]],"")</f>
        <v/>
      </c>
      <c r="L262" s="85"/>
      <c r="M262" s="59"/>
      <c r="N262" s="59"/>
      <c r="O262" s="61">
        <v>0</v>
      </c>
      <c r="P262" s="61">
        <v>0</v>
      </c>
      <c r="Q262" s="61" t="e">
        <f>SupplychainTier2[[#This Row],[Calculated emissions (kgCO2e) for this spend]]</f>
        <v>#VALUE!</v>
      </c>
      <c r="R262" s="61">
        <v>0</v>
      </c>
      <c r="S262" s="61">
        <v>0</v>
      </c>
      <c r="T262" s="86" t="e">
        <f>IF(SupplychainTier2[[#This Row],[Calculated emissions (kgCO2e) for this spend]]="","",(SupplychainTier2[[#This Row],[Calculated emissions (kgCO2e) for this spend]]*(1+SupplychainTier2[[#This Row],[RSD]])))</f>
        <v>#VALUE!</v>
      </c>
      <c r="U262" s="86" t="e">
        <f>IF(SupplychainTier2[[#This Row],[Calculated emissions (kgCO2e) for this spend]]="","",(SupplychainTier2[[#This Row],[Calculated emissions (kgCO2e) for this spend]]*(1-SupplychainTier2[[#This Row],[RSD]])))</f>
        <v>#VALUE!</v>
      </c>
      <c r="V262" s="61">
        <v>0</v>
      </c>
    </row>
    <row r="263" spans="2:22" ht="15" hidden="1" thickBot="1" x14ac:dyDescent="0.2">
      <c r="B263" s="79" t="str">
        <f t="shared" si="73"/>
        <v/>
      </c>
      <c r="C263" s="80" t="str">
        <f t="shared" si="74"/>
        <v/>
      </c>
      <c r="D263" s="81"/>
      <c r="E263" s="82" t="s">
        <v>247</v>
      </c>
      <c r="F263" s="83"/>
      <c r="G263" s="84"/>
      <c r="H263" s="56" t="s">
        <v>101</v>
      </c>
      <c r="I263" s="57" t="e">
        <f>SupplychainTier2[[#This Row],[Spend for which Tier 2 method accounts]]</f>
        <v>#VALUE!</v>
      </c>
      <c r="J263" s="57" t="s">
        <v>101</v>
      </c>
      <c r="K263" s="57" t="str">
        <f>IFERROR(SupplychainTier2[[#This Row],[Calculated emissions (kgCO2e) for this spend]]/SupplychainTier2[[#This Row],[Spend for which Tier 2 method accounts]],"")</f>
        <v/>
      </c>
      <c r="L263" s="85"/>
      <c r="M263" s="59"/>
      <c r="N263" s="59"/>
      <c r="O263" s="61">
        <v>0</v>
      </c>
      <c r="P263" s="61">
        <v>0</v>
      </c>
      <c r="Q263" s="61" t="e">
        <f>SupplychainTier2[[#This Row],[Calculated emissions (kgCO2e) for this spend]]</f>
        <v>#VALUE!</v>
      </c>
      <c r="R263" s="61">
        <v>0</v>
      </c>
      <c r="S263" s="61">
        <v>0</v>
      </c>
      <c r="T263" s="86" t="e">
        <f>IF(SupplychainTier2[[#This Row],[Calculated emissions (kgCO2e) for this spend]]="","",(SupplychainTier2[[#This Row],[Calculated emissions (kgCO2e) for this spend]]*(1+SupplychainTier2[[#This Row],[RSD]])))</f>
        <v>#VALUE!</v>
      </c>
      <c r="U263" s="86" t="e">
        <f>IF(SupplychainTier2[[#This Row],[Calculated emissions (kgCO2e) for this spend]]="","",(SupplychainTier2[[#This Row],[Calculated emissions (kgCO2e) for this spend]]*(1-SupplychainTier2[[#This Row],[RSD]])))</f>
        <v>#VALUE!</v>
      </c>
      <c r="V263" s="61">
        <v>0</v>
      </c>
    </row>
    <row r="264" spans="2:22" ht="15" hidden="1" thickBot="1" x14ac:dyDescent="0.2">
      <c r="B264" s="79" t="str">
        <f t="shared" si="73"/>
        <v/>
      </c>
      <c r="C264" s="80" t="str">
        <f t="shared" si="74"/>
        <v/>
      </c>
      <c r="D264" s="81"/>
      <c r="E264" s="82" t="s">
        <v>247</v>
      </c>
      <c r="F264" s="83"/>
      <c r="G264" s="84"/>
      <c r="H264" s="56" t="s">
        <v>101</v>
      </c>
      <c r="I264" s="57" t="e">
        <f>SupplychainTier2[[#This Row],[Spend for which Tier 2 method accounts]]</f>
        <v>#VALUE!</v>
      </c>
      <c r="J264" s="57" t="s">
        <v>101</v>
      </c>
      <c r="K264" s="57" t="str">
        <f>IFERROR(SupplychainTier2[[#This Row],[Calculated emissions (kgCO2e) for this spend]]/SupplychainTier2[[#This Row],[Spend for which Tier 2 method accounts]],"")</f>
        <v/>
      </c>
      <c r="L264" s="85"/>
      <c r="M264" s="59"/>
      <c r="N264" s="59"/>
      <c r="O264" s="61">
        <v>0</v>
      </c>
      <c r="P264" s="61">
        <v>0</v>
      </c>
      <c r="Q264" s="61" t="e">
        <f>SupplychainTier2[[#This Row],[Calculated emissions (kgCO2e) for this spend]]</f>
        <v>#VALUE!</v>
      </c>
      <c r="R264" s="61">
        <v>0</v>
      </c>
      <c r="S264" s="61">
        <v>0</v>
      </c>
      <c r="T264" s="86" t="e">
        <f>IF(SupplychainTier2[[#This Row],[Calculated emissions (kgCO2e) for this spend]]="","",(SupplychainTier2[[#This Row],[Calculated emissions (kgCO2e) for this spend]]*(1+SupplychainTier2[[#This Row],[RSD]])))</f>
        <v>#VALUE!</v>
      </c>
      <c r="U264" s="86" t="e">
        <f>IF(SupplychainTier2[[#This Row],[Calculated emissions (kgCO2e) for this spend]]="","",(SupplychainTier2[[#This Row],[Calculated emissions (kgCO2e) for this spend]]*(1-SupplychainTier2[[#This Row],[RSD]])))</f>
        <v>#VALUE!</v>
      </c>
      <c r="V264" s="61">
        <v>0</v>
      </c>
    </row>
    <row r="265" spans="2:22" ht="15" hidden="1" thickBot="1" x14ac:dyDescent="0.2">
      <c r="B265" s="79" t="str">
        <f t="shared" si="73"/>
        <v/>
      </c>
      <c r="C265" s="80" t="str">
        <f t="shared" si="74"/>
        <v/>
      </c>
      <c r="D265" s="81"/>
      <c r="E265" s="82" t="s">
        <v>247</v>
      </c>
      <c r="F265" s="83"/>
      <c r="G265" s="84"/>
      <c r="H265" s="56" t="s">
        <v>101</v>
      </c>
      <c r="I265" s="57" t="e">
        <f>SupplychainTier2[[#This Row],[Spend for which Tier 2 method accounts]]</f>
        <v>#VALUE!</v>
      </c>
      <c r="J265" s="57" t="s">
        <v>101</v>
      </c>
      <c r="K265" s="57" t="str">
        <f>IFERROR(SupplychainTier2[[#This Row],[Calculated emissions (kgCO2e) for this spend]]/SupplychainTier2[[#This Row],[Spend for which Tier 2 method accounts]],"")</f>
        <v/>
      </c>
      <c r="L265" s="85"/>
      <c r="M265" s="59"/>
      <c r="N265" s="59"/>
      <c r="O265" s="61">
        <v>0</v>
      </c>
      <c r="P265" s="61">
        <v>0</v>
      </c>
      <c r="Q265" s="61" t="e">
        <f>SupplychainTier2[[#This Row],[Calculated emissions (kgCO2e) for this spend]]</f>
        <v>#VALUE!</v>
      </c>
      <c r="R265" s="61">
        <v>0</v>
      </c>
      <c r="S265" s="61">
        <v>0</v>
      </c>
      <c r="T265" s="86" t="e">
        <f>IF(SupplychainTier2[[#This Row],[Calculated emissions (kgCO2e) for this spend]]="","",(SupplychainTier2[[#This Row],[Calculated emissions (kgCO2e) for this spend]]*(1+SupplychainTier2[[#This Row],[RSD]])))</f>
        <v>#VALUE!</v>
      </c>
      <c r="U265" s="86" t="e">
        <f>IF(SupplychainTier2[[#This Row],[Calculated emissions (kgCO2e) for this spend]]="","",(SupplychainTier2[[#This Row],[Calculated emissions (kgCO2e) for this spend]]*(1-SupplychainTier2[[#This Row],[RSD]])))</f>
        <v>#VALUE!</v>
      </c>
      <c r="V265" s="61">
        <v>0</v>
      </c>
    </row>
    <row r="266" spans="2:22" ht="15" hidden="1" thickBot="1" x14ac:dyDescent="0.2">
      <c r="B266" s="79" t="str">
        <f t="shared" si="73"/>
        <v/>
      </c>
      <c r="C266" s="80" t="str">
        <f t="shared" si="74"/>
        <v/>
      </c>
      <c r="D266" s="81"/>
      <c r="E266" s="82" t="s">
        <v>247</v>
      </c>
      <c r="F266" s="83"/>
      <c r="G266" s="84"/>
      <c r="H266" s="56" t="s">
        <v>101</v>
      </c>
      <c r="I266" s="57" t="e">
        <f>SupplychainTier2[[#This Row],[Spend for which Tier 2 method accounts]]</f>
        <v>#VALUE!</v>
      </c>
      <c r="J266" s="57" t="s">
        <v>101</v>
      </c>
      <c r="K266" s="57" t="str">
        <f>IFERROR(SupplychainTier2[[#This Row],[Calculated emissions (kgCO2e) for this spend]]/SupplychainTier2[[#This Row],[Spend for which Tier 2 method accounts]],"")</f>
        <v/>
      </c>
      <c r="L266" s="85"/>
      <c r="M266" s="59"/>
      <c r="N266" s="59"/>
      <c r="O266" s="61">
        <v>0</v>
      </c>
      <c r="P266" s="61">
        <v>0</v>
      </c>
      <c r="Q266" s="61" t="e">
        <f>SupplychainTier2[[#This Row],[Calculated emissions (kgCO2e) for this spend]]</f>
        <v>#VALUE!</v>
      </c>
      <c r="R266" s="61">
        <v>0</v>
      </c>
      <c r="S266" s="61">
        <v>0</v>
      </c>
      <c r="T266" s="86" t="e">
        <f>IF(SupplychainTier2[[#This Row],[Calculated emissions (kgCO2e) for this spend]]="","",(SupplychainTier2[[#This Row],[Calculated emissions (kgCO2e) for this spend]]*(1+SupplychainTier2[[#This Row],[RSD]])))</f>
        <v>#VALUE!</v>
      </c>
      <c r="U266" s="86" t="e">
        <f>IF(SupplychainTier2[[#This Row],[Calculated emissions (kgCO2e) for this spend]]="","",(SupplychainTier2[[#This Row],[Calculated emissions (kgCO2e) for this spend]]*(1-SupplychainTier2[[#This Row],[RSD]])))</f>
        <v>#VALUE!</v>
      </c>
      <c r="V266" s="61">
        <v>0</v>
      </c>
    </row>
    <row r="267" spans="2:22" ht="15" hidden="1" thickBot="1" x14ac:dyDescent="0.2">
      <c r="B267" s="79" t="str">
        <f t="shared" si="73"/>
        <v/>
      </c>
      <c r="C267" s="80" t="str">
        <f t="shared" si="74"/>
        <v/>
      </c>
      <c r="D267" s="81"/>
      <c r="E267" s="82" t="s">
        <v>247</v>
      </c>
      <c r="F267" s="83"/>
      <c r="G267" s="84"/>
      <c r="H267" s="56" t="s">
        <v>101</v>
      </c>
      <c r="I267" s="57" t="e">
        <f>SupplychainTier2[[#This Row],[Spend for which Tier 2 method accounts]]</f>
        <v>#VALUE!</v>
      </c>
      <c r="J267" s="57" t="s">
        <v>101</v>
      </c>
      <c r="K267" s="57" t="str">
        <f>IFERROR(SupplychainTier2[[#This Row],[Calculated emissions (kgCO2e) for this spend]]/SupplychainTier2[[#This Row],[Spend for which Tier 2 method accounts]],"")</f>
        <v/>
      </c>
      <c r="L267" s="85"/>
      <c r="M267" s="59"/>
      <c r="N267" s="59"/>
      <c r="O267" s="61">
        <v>0</v>
      </c>
      <c r="P267" s="61">
        <v>0</v>
      </c>
      <c r="Q267" s="61" t="e">
        <f>SupplychainTier2[[#This Row],[Calculated emissions (kgCO2e) for this spend]]</f>
        <v>#VALUE!</v>
      </c>
      <c r="R267" s="61">
        <v>0</v>
      </c>
      <c r="S267" s="61">
        <v>0</v>
      </c>
      <c r="T267" s="86" t="e">
        <f>IF(SupplychainTier2[[#This Row],[Calculated emissions (kgCO2e) for this spend]]="","",(SupplychainTier2[[#This Row],[Calculated emissions (kgCO2e) for this spend]]*(1+SupplychainTier2[[#This Row],[RSD]])))</f>
        <v>#VALUE!</v>
      </c>
      <c r="U267" s="86" t="e">
        <f>IF(SupplychainTier2[[#This Row],[Calculated emissions (kgCO2e) for this spend]]="","",(SupplychainTier2[[#This Row],[Calculated emissions (kgCO2e) for this spend]]*(1-SupplychainTier2[[#This Row],[RSD]])))</f>
        <v>#VALUE!</v>
      </c>
      <c r="V267" s="61">
        <v>0</v>
      </c>
    </row>
    <row r="268" spans="2:22" ht="15" hidden="1" thickBot="1" x14ac:dyDescent="0.2">
      <c r="B268" s="79" t="str">
        <f t="shared" si="73"/>
        <v/>
      </c>
      <c r="C268" s="80" t="str">
        <f t="shared" si="74"/>
        <v/>
      </c>
      <c r="D268" s="81"/>
      <c r="E268" s="82" t="s">
        <v>247</v>
      </c>
      <c r="F268" s="83"/>
      <c r="G268" s="84"/>
      <c r="H268" s="56" t="s">
        <v>101</v>
      </c>
      <c r="I268" s="57" t="e">
        <f>SupplychainTier2[[#This Row],[Spend for which Tier 2 method accounts]]</f>
        <v>#VALUE!</v>
      </c>
      <c r="J268" s="57" t="s">
        <v>101</v>
      </c>
      <c r="K268" s="57" t="str">
        <f>IFERROR(SupplychainTier2[[#This Row],[Calculated emissions (kgCO2e) for this spend]]/SupplychainTier2[[#This Row],[Spend for which Tier 2 method accounts]],"")</f>
        <v/>
      </c>
      <c r="L268" s="85"/>
      <c r="M268" s="59"/>
      <c r="N268" s="59"/>
      <c r="O268" s="61">
        <v>0</v>
      </c>
      <c r="P268" s="61">
        <v>0</v>
      </c>
      <c r="Q268" s="61" t="e">
        <f>SupplychainTier2[[#This Row],[Calculated emissions (kgCO2e) for this spend]]</f>
        <v>#VALUE!</v>
      </c>
      <c r="R268" s="61">
        <v>0</v>
      </c>
      <c r="S268" s="61">
        <v>0</v>
      </c>
      <c r="T268" s="86" t="e">
        <f>IF(SupplychainTier2[[#This Row],[Calculated emissions (kgCO2e) for this spend]]="","",(SupplychainTier2[[#This Row],[Calculated emissions (kgCO2e) for this spend]]*(1+SupplychainTier2[[#This Row],[RSD]])))</f>
        <v>#VALUE!</v>
      </c>
      <c r="U268" s="86" t="e">
        <f>IF(SupplychainTier2[[#This Row],[Calculated emissions (kgCO2e) for this spend]]="","",(SupplychainTier2[[#This Row],[Calculated emissions (kgCO2e) for this spend]]*(1-SupplychainTier2[[#This Row],[RSD]])))</f>
        <v>#VALUE!</v>
      </c>
      <c r="V268" s="61">
        <v>0</v>
      </c>
    </row>
    <row r="269" spans="2:22" ht="15" hidden="1" thickBot="1" x14ac:dyDescent="0.2">
      <c r="B269" s="79" t="str">
        <f t="shared" si="73"/>
        <v/>
      </c>
      <c r="C269" s="80" t="str">
        <f t="shared" si="74"/>
        <v/>
      </c>
      <c r="D269" s="81"/>
      <c r="E269" s="82" t="s">
        <v>247</v>
      </c>
      <c r="F269" s="83"/>
      <c r="G269" s="84"/>
      <c r="H269" s="56" t="s">
        <v>101</v>
      </c>
      <c r="I269" s="57" t="e">
        <f>SupplychainTier2[[#This Row],[Spend for which Tier 2 method accounts]]</f>
        <v>#VALUE!</v>
      </c>
      <c r="J269" s="57" t="s">
        <v>101</v>
      </c>
      <c r="K269" s="57" t="str">
        <f>IFERROR(SupplychainTier2[[#This Row],[Calculated emissions (kgCO2e) for this spend]]/SupplychainTier2[[#This Row],[Spend for which Tier 2 method accounts]],"")</f>
        <v/>
      </c>
      <c r="L269" s="85"/>
      <c r="M269" s="59"/>
      <c r="N269" s="59"/>
      <c r="O269" s="61">
        <v>0</v>
      </c>
      <c r="P269" s="61">
        <v>0</v>
      </c>
      <c r="Q269" s="61" t="e">
        <f>SupplychainTier2[[#This Row],[Calculated emissions (kgCO2e) for this spend]]</f>
        <v>#VALUE!</v>
      </c>
      <c r="R269" s="61">
        <v>0</v>
      </c>
      <c r="S269" s="61">
        <v>0</v>
      </c>
      <c r="T269" s="86" t="e">
        <f>IF(SupplychainTier2[[#This Row],[Calculated emissions (kgCO2e) for this spend]]="","",(SupplychainTier2[[#This Row],[Calculated emissions (kgCO2e) for this spend]]*(1+SupplychainTier2[[#This Row],[RSD]])))</f>
        <v>#VALUE!</v>
      </c>
      <c r="U269" s="86" t="e">
        <f>IF(SupplychainTier2[[#This Row],[Calculated emissions (kgCO2e) for this spend]]="","",(SupplychainTier2[[#This Row],[Calculated emissions (kgCO2e) for this spend]]*(1-SupplychainTier2[[#This Row],[RSD]])))</f>
        <v>#VALUE!</v>
      </c>
      <c r="V269" s="61">
        <v>0</v>
      </c>
    </row>
    <row r="270" spans="2:22" ht="15" hidden="1" thickBot="1" x14ac:dyDescent="0.2">
      <c r="B270" s="79" t="str">
        <f t="shared" si="73"/>
        <v/>
      </c>
      <c r="C270" s="80" t="str">
        <f t="shared" si="74"/>
        <v/>
      </c>
      <c r="D270" s="81"/>
      <c r="E270" s="82" t="s">
        <v>247</v>
      </c>
      <c r="F270" s="83"/>
      <c r="G270" s="84"/>
      <c r="H270" s="56" t="s">
        <v>101</v>
      </c>
      <c r="I270" s="57" t="e">
        <f>SupplychainTier2[[#This Row],[Spend for which Tier 2 method accounts]]</f>
        <v>#VALUE!</v>
      </c>
      <c r="J270" s="57" t="s">
        <v>101</v>
      </c>
      <c r="K270" s="57" t="str">
        <f>IFERROR(SupplychainTier2[[#This Row],[Calculated emissions (kgCO2e) for this spend]]/SupplychainTier2[[#This Row],[Spend for which Tier 2 method accounts]],"")</f>
        <v/>
      </c>
      <c r="L270" s="85"/>
      <c r="M270" s="59"/>
      <c r="N270" s="59"/>
      <c r="O270" s="61">
        <v>0</v>
      </c>
      <c r="P270" s="61">
        <v>0</v>
      </c>
      <c r="Q270" s="61" t="e">
        <f>SupplychainTier2[[#This Row],[Calculated emissions (kgCO2e) for this spend]]</f>
        <v>#VALUE!</v>
      </c>
      <c r="R270" s="61">
        <v>0</v>
      </c>
      <c r="S270" s="61">
        <v>0</v>
      </c>
      <c r="T270" s="86" t="e">
        <f>IF(SupplychainTier2[[#This Row],[Calculated emissions (kgCO2e) for this spend]]="","",(SupplychainTier2[[#This Row],[Calculated emissions (kgCO2e) for this spend]]*(1+SupplychainTier2[[#This Row],[RSD]])))</f>
        <v>#VALUE!</v>
      </c>
      <c r="U270" s="86" t="e">
        <f>IF(SupplychainTier2[[#This Row],[Calculated emissions (kgCO2e) for this spend]]="","",(SupplychainTier2[[#This Row],[Calculated emissions (kgCO2e) for this spend]]*(1-SupplychainTier2[[#This Row],[RSD]])))</f>
        <v>#VALUE!</v>
      </c>
      <c r="V270" s="61">
        <v>0</v>
      </c>
    </row>
    <row r="271" spans="2:22" ht="15" hidden="1" thickBot="1" x14ac:dyDescent="0.2">
      <c r="B271" s="79" t="str">
        <f t="shared" si="73"/>
        <v/>
      </c>
      <c r="C271" s="80" t="str">
        <f t="shared" si="74"/>
        <v/>
      </c>
      <c r="D271" s="81"/>
      <c r="E271" s="82" t="s">
        <v>247</v>
      </c>
      <c r="F271" s="83"/>
      <c r="G271" s="84"/>
      <c r="H271" s="56" t="s">
        <v>101</v>
      </c>
      <c r="I271" s="57" t="e">
        <f>SupplychainTier2[[#This Row],[Spend for which Tier 2 method accounts]]</f>
        <v>#VALUE!</v>
      </c>
      <c r="J271" s="57" t="s">
        <v>101</v>
      </c>
      <c r="K271" s="57" t="str">
        <f>IFERROR(SupplychainTier2[[#This Row],[Calculated emissions (kgCO2e) for this spend]]/SupplychainTier2[[#This Row],[Spend for which Tier 2 method accounts]],"")</f>
        <v/>
      </c>
      <c r="L271" s="85"/>
      <c r="M271" s="59"/>
      <c r="N271" s="59"/>
      <c r="O271" s="61">
        <v>0</v>
      </c>
      <c r="P271" s="61">
        <v>0</v>
      </c>
      <c r="Q271" s="61" t="e">
        <f>SupplychainTier2[[#This Row],[Calculated emissions (kgCO2e) for this spend]]</f>
        <v>#VALUE!</v>
      </c>
      <c r="R271" s="61">
        <v>0</v>
      </c>
      <c r="S271" s="61">
        <v>0</v>
      </c>
      <c r="T271" s="86" t="e">
        <f>IF(SupplychainTier2[[#This Row],[Calculated emissions (kgCO2e) for this spend]]="","",(SupplychainTier2[[#This Row],[Calculated emissions (kgCO2e) for this spend]]*(1+SupplychainTier2[[#This Row],[RSD]])))</f>
        <v>#VALUE!</v>
      </c>
      <c r="U271" s="86" t="e">
        <f>IF(SupplychainTier2[[#This Row],[Calculated emissions (kgCO2e) for this spend]]="","",(SupplychainTier2[[#This Row],[Calculated emissions (kgCO2e) for this spend]]*(1-SupplychainTier2[[#This Row],[RSD]])))</f>
        <v>#VALUE!</v>
      </c>
      <c r="V271" s="61">
        <v>0</v>
      </c>
    </row>
    <row r="272" spans="2:22" ht="15" hidden="1" thickBot="1" x14ac:dyDescent="0.2">
      <c r="B272" s="79" t="str">
        <f t="shared" ref="B272:B293" si="75">IFERROR(VLOOKUP(D272,SICProductCodeLookup,2,FALSE), "")</f>
        <v/>
      </c>
      <c r="C272" s="80" t="str">
        <f t="shared" ref="C272:C293" si="76">IFERROR((VLOOKUP(D272,SICProductCodeLookup,3,FALSE)), "")</f>
        <v/>
      </c>
      <c r="D272" s="81"/>
      <c r="E272" s="82" t="s">
        <v>247</v>
      </c>
      <c r="F272" s="83"/>
      <c r="G272" s="84"/>
      <c r="H272" s="56" t="s">
        <v>101</v>
      </c>
      <c r="I272" s="57" t="e">
        <f>SupplychainTier2[[#This Row],[Spend for which Tier 2 method accounts]]</f>
        <v>#VALUE!</v>
      </c>
      <c r="J272" s="57" t="s">
        <v>101</v>
      </c>
      <c r="K272" s="57" t="str">
        <f>IFERROR(SupplychainTier2[[#This Row],[Calculated emissions (kgCO2e) for this spend]]/SupplychainTier2[[#This Row],[Spend for which Tier 2 method accounts]],"")</f>
        <v/>
      </c>
      <c r="L272" s="85"/>
      <c r="M272" s="59"/>
      <c r="N272" s="59"/>
      <c r="O272" s="61">
        <v>0</v>
      </c>
      <c r="P272" s="61">
        <v>0</v>
      </c>
      <c r="Q272" s="61" t="e">
        <f>SupplychainTier2[[#This Row],[Calculated emissions (kgCO2e) for this spend]]</f>
        <v>#VALUE!</v>
      </c>
      <c r="R272" s="61">
        <v>0</v>
      </c>
      <c r="S272" s="61">
        <v>0</v>
      </c>
      <c r="T272" s="86" t="e">
        <f>IF(SupplychainTier2[[#This Row],[Calculated emissions (kgCO2e) for this spend]]="","",(SupplychainTier2[[#This Row],[Calculated emissions (kgCO2e) for this spend]]*(1+SupplychainTier2[[#This Row],[RSD]])))</f>
        <v>#VALUE!</v>
      </c>
      <c r="U272" s="86" t="e">
        <f>IF(SupplychainTier2[[#This Row],[Calculated emissions (kgCO2e) for this spend]]="","",(SupplychainTier2[[#This Row],[Calculated emissions (kgCO2e) for this spend]]*(1-SupplychainTier2[[#This Row],[RSD]])))</f>
        <v>#VALUE!</v>
      </c>
      <c r="V272" s="61">
        <v>0</v>
      </c>
    </row>
    <row r="273" spans="2:22" ht="15" hidden="1" thickBot="1" x14ac:dyDescent="0.2">
      <c r="B273" s="79" t="str">
        <f t="shared" si="75"/>
        <v/>
      </c>
      <c r="C273" s="80" t="str">
        <f t="shared" si="76"/>
        <v/>
      </c>
      <c r="D273" s="81"/>
      <c r="E273" s="82" t="s">
        <v>247</v>
      </c>
      <c r="F273" s="83"/>
      <c r="G273" s="84"/>
      <c r="H273" s="56" t="s">
        <v>101</v>
      </c>
      <c r="I273" s="57" t="e">
        <f>SupplychainTier2[[#This Row],[Spend for which Tier 2 method accounts]]</f>
        <v>#VALUE!</v>
      </c>
      <c r="J273" s="57" t="s">
        <v>101</v>
      </c>
      <c r="K273" s="57" t="str">
        <f>IFERROR(SupplychainTier2[[#This Row],[Calculated emissions (kgCO2e) for this spend]]/SupplychainTier2[[#This Row],[Spend for which Tier 2 method accounts]],"")</f>
        <v/>
      </c>
      <c r="L273" s="85"/>
      <c r="M273" s="59"/>
      <c r="N273" s="59"/>
      <c r="O273" s="61">
        <v>0</v>
      </c>
      <c r="P273" s="61">
        <v>0</v>
      </c>
      <c r="Q273" s="61" t="e">
        <f>SupplychainTier2[[#This Row],[Calculated emissions (kgCO2e) for this spend]]</f>
        <v>#VALUE!</v>
      </c>
      <c r="R273" s="61">
        <v>0</v>
      </c>
      <c r="S273" s="61">
        <v>0</v>
      </c>
      <c r="T273" s="86" t="e">
        <f>IF(SupplychainTier2[[#This Row],[Calculated emissions (kgCO2e) for this spend]]="","",(SupplychainTier2[[#This Row],[Calculated emissions (kgCO2e) for this spend]]*(1+SupplychainTier2[[#This Row],[RSD]])))</f>
        <v>#VALUE!</v>
      </c>
      <c r="U273" s="86" t="e">
        <f>IF(SupplychainTier2[[#This Row],[Calculated emissions (kgCO2e) for this spend]]="","",(SupplychainTier2[[#This Row],[Calculated emissions (kgCO2e) for this spend]]*(1-SupplychainTier2[[#This Row],[RSD]])))</f>
        <v>#VALUE!</v>
      </c>
      <c r="V273" s="61">
        <v>0</v>
      </c>
    </row>
    <row r="274" spans="2:22" ht="15" hidden="1" thickBot="1" x14ac:dyDescent="0.2">
      <c r="B274" s="79" t="str">
        <f t="shared" si="75"/>
        <v/>
      </c>
      <c r="C274" s="80" t="str">
        <f t="shared" si="76"/>
        <v/>
      </c>
      <c r="D274" s="81"/>
      <c r="E274" s="82" t="s">
        <v>247</v>
      </c>
      <c r="F274" s="83"/>
      <c r="G274" s="84"/>
      <c r="H274" s="56" t="s">
        <v>101</v>
      </c>
      <c r="I274" s="57" t="e">
        <f>SupplychainTier2[[#This Row],[Spend for which Tier 2 method accounts]]</f>
        <v>#VALUE!</v>
      </c>
      <c r="J274" s="57" t="s">
        <v>101</v>
      </c>
      <c r="K274" s="57" t="str">
        <f>IFERROR(SupplychainTier2[[#This Row],[Calculated emissions (kgCO2e) for this spend]]/SupplychainTier2[[#This Row],[Spend for which Tier 2 method accounts]],"")</f>
        <v/>
      </c>
      <c r="L274" s="85"/>
      <c r="M274" s="59"/>
      <c r="N274" s="59"/>
      <c r="O274" s="61">
        <v>0</v>
      </c>
      <c r="P274" s="61">
        <v>0</v>
      </c>
      <c r="Q274" s="61" t="e">
        <f>SupplychainTier2[[#This Row],[Calculated emissions (kgCO2e) for this spend]]</f>
        <v>#VALUE!</v>
      </c>
      <c r="R274" s="61">
        <v>0</v>
      </c>
      <c r="S274" s="61">
        <v>0</v>
      </c>
      <c r="T274" s="86" t="e">
        <f>IF(SupplychainTier2[[#This Row],[Calculated emissions (kgCO2e) for this spend]]="","",(SupplychainTier2[[#This Row],[Calculated emissions (kgCO2e) for this spend]]*(1+SupplychainTier2[[#This Row],[RSD]])))</f>
        <v>#VALUE!</v>
      </c>
      <c r="U274" s="86" t="e">
        <f>IF(SupplychainTier2[[#This Row],[Calculated emissions (kgCO2e) for this spend]]="","",(SupplychainTier2[[#This Row],[Calculated emissions (kgCO2e) for this spend]]*(1-SupplychainTier2[[#This Row],[RSD]])))</f>
        <v>#VALUE!</v>
      </c>
      <c r="V274" s="61">
        <v>0</v>
      </c>
    </row>
    <row r="275" spans="2:22" ht="15" hidden="1" thickBot="1" x14ac:dyDescent="0.2">
      <c r="B275" s="79" t="str">
        <f t="shared" si="75"/>
        <v/>
      </c>
      <c r="C275" s="80" t="str">
        <f t="shared" si="76"/>
        <v/>
      </c>
      <c r="D275" s="81"/>
      <c r="E275" s="82" t="s">
        <v>247</v>
      </c>
      <c r="F275" s="83"/>
      <c r="G275" s="84"/>
      <c r="H275" s="56" t="s">
        <v>101</v>
      </c>
      <c r="I275" s="57" t="e">
        <f>SupplychainTier2[[#This Row],[Spend for which Tier 2 method accounts]]</f>
        <v>#VALUE!</v>
      </c>
      <c r="J275" s="57" t="s">
        <v>101</v>
      </c>
      <c r="K275" s="57" t="str">
        <f>IFERROR(SupplychainTier2[[#This Row],[Calculated emissions (kgCO2e) for this spend]]/SupplychainTier2[[#This Row],[Spend for which Tier 2 method accounts]],"")</f>
        <v/>
      </c>
      <c r="L275" s="85"/>
      <c r="M275" s="59"/>
      <c r="N275" s="59"/>
      <c r="O275" s="61">
        <v>0</v>
      </c>
      <c r="P275" s="61">
        <v>0</v>
      </c>
      <c r="Q275" s="61" t="e">
        <f>SupplychainTier2[[#This Row],[Calculated emissions (kgCO2e) for this spend]]</f>
        <v>#VALUE!</v>
      </c>
      <c r="R275" s="61">
        <v>0</v>
      </c>
      <c r="S275" s="61">
        <v>0</v>
      </c>
      <c r="T275" s="86" t="e">
        <f>IF(SupplychainTier2[[#This Row],[Calculated emissions (kgCO2e) for this spend]]="","",(SupplychainTier2[[#This Row],[Calculated emissions (kgCO2e) for this spend]]*(1+SupplychainTier2[[#This Row],[RSD]])))</f>
        <v>#VALUE!</v>
      </c>
      <c r="U275" s="86" t="e">
        <f>IF(SupplychainTier2[[#This Row],[Calculated emissions (kgCO2e) for this spend]]="","",(SupplychainTier2[[#This Row],[Calculated emissions (kgCO2e) for this spend]]*(1-SupplychainTier2[[#This Row],[RSD]])))</f>
        <v>#VALUE!</v>
      </c>
      <c r="V275" s="61">
        <v>0</v>
      </c>
    </row>
    <row r="276" spans="2:22" ht="15" hidden="1" thickBot="1" x14ac:dyDescent="0.2">
      <c r="B276" s="79" t="str">
        <f t="shared" si="75"/>
        <v/>
      </c>
      <c r="C276" s="80" t="str">
        <f t="shared" si="76"/>
        <v/>
      </c>
      <c r="D276" s="81"/>
      <c r="E276" s="82" t="s">
        <v>247</v>
      </c>
      <c r="F276" s="83"/>
      <c r="G276" s="84"/>
      <c r="H276" s="56" t="s">
        <v>101</v>
      </c>
      <c r="I276" s="57" t="e">
        <f>SupplychainTier2[[#This Row],[Spend for which Tier 2 method accounts]]</f>
        <v>#VALUE!</v>
      </c>
      <c r="J276" s="57" t="s">
        <v>101</v>
      </c>
      <c r="K276" s="57" t="str">
        <f>IFERROR(SupplychainTier2[[#This Row],[Calculated emissions (kgCO2e) for this spend]]/SupplychainTier2[[#This Row],[Spend for which Tier 2 method accounts]],"")</f>
        <v/>
      </c>
      <c r="L276" s="85"/>
      <c r="M276" s="59"/>
      <c r="N276" s="59"/>
      <c r="O276" s="61">
        <v>0</v>
      </c>
      <c r="P276" s="61">
        <v>0</v>
      </c>
      <c r="Q276" s="61" t="e">
        <f>SupplychainTier2[[#This Row],[Calculated emissions (kgCO2e) for this spend]]</f>
        <v>#VALUE!</v>
      </c>
      <c r="R276" s="61">
        <v>0</v>
      </c>
      <c r="S276" s="61">
        <v>0</v>
      </c>
      <c r="T276" s="86" t="e">
        <f>IF(SupplychainTier2[[#This Row],[Calculated emissions (kgCO2e) for this spend]]="","",(SupplychainTier2[[#This Row],[Calculated emissions (kgCO2e) for this spend]]*(1+SupplychainTier2[[#This Row],[RSD]])))</f>
        <v>#VALUE!</v>
      </c>
      <c r="U276" s="86" t="e">
        <f>IF(SupplychainTier2[[#This Row],[Calculated emissions (kgCO2e) for this spend]]="","",(SupplychainTier2[[#This Row],[Calculated emissions (kgCO2e) for this spend]]*(1-SupplychainTier2[[#This Row],[RSD]])))</f>
        <v>#VALUE!</v>
      </c>
      <c r="V276" s="61">
        <v>0</v>
      </c>
    </row>
    <row r="277" spans="2:22" ht="15" hidden="1" thickBot="1" x14ac:dyDescent="0.2">
      <c r="B277" s="79" t="str">
        <f t="shared" si="75"/>
        <v/>
      </c>
      <c r="C277" s="80" t="str">
        <f t="shared" si="76"/>
        <v/>
      </c>
      <c r="D277" s="81"/>
      <c r="E277" s="82" t="s">
        <v>247</v>
      </c>
      <c r="F277" s="83"/>
      <c r="G277" s="84"/>
      <c r="H277" s="56" t="s">
        <v>101</v>
      </c>
      <c r="I277" s="57" t="e">
        <f>SupplychainTier2[[#This Row],[Spend for which Tier 2 method accounts]]</f>
        <v>#VALUE!</v>
      </c>
      <c r="J277" s="57" t="s">
        <v>101</v>
      </c>
      <c r="K277" s="57" t="str">
        <f>IFERROR(SupplychainTier2[[#This Row],[Calculated emissions (kgCO2e) for this spend]]/SupplychainTier2[[#This Row],[Spend for which Tier 2 method accounts]],"")</f>
        <v/>
      </c>
      <c r="L277" s="85"/>
      <c r="M277" s="59"/>
      <c r="N277" s="59"/>
      <c r="O277" s="61">
        <v>0</v>
      </c>
      <c r="P277" s="61">
        <v>0</v>
      </c>
      <c r="Q277" s="61" t="e">
        <f>SupplychainTier2[[#This Row],[Calculated emissions (kgCO2e) for this spend]]</f>
        <v>#VALUE!</v>
      </c>
      <c r="R277" s="61">
        <v>0</v>
      </c>
      <c r="S277" s="61">
        <v>0</v>
      </c>
      <c r="T277" s="86" t="e">
        <f>IF(SupplychainTier2[[#This Row],[Calculated emissions (kgCO2e) for this spend]]="","",(SupplychainTier2[[#This Row],[Calculated emissions (kgCO2e) for this spend]]*(1+SupplychainTier2[[#This Row],[RSD]])))</f>
        <v>#VALUE!</v>
      </c>
      <c r="U277" s="86" t="e">
        <f>IF(SupplychainTier2[[#This Row],[Calculated emissions (kgCO2e) for this spend]]="","",(SupplychainTier2[[#This Row],[Calculated emissions (kgCO2e) for this spend]]*(1-SupplychainTier2[[#This Row],[RSD]])))</f>
        <v>#VALUE!</v>
      </c>
      <c r="V277" s="61">
        <v>0</v>
      </c>
    </row>
    <row r="278" spans="2:22" ht="15" hidden="1" thickBot="1" x14ac:dyDescent="0.2">
      <c r="B278" s="79" t="str">
        <f t="shared" si="75"/>
        <v/>
      </c>
      <c r="C278" s="80" t="str">
        <f t="shared" si="76"/>
        <v/>
      </c>
      <c r="D278" s="81"/>
      <c r="E278" s="82" t="s">
        <v>247</v>
      </c>
      <c r="F278" s="83"/>
      <c r="G278" s="84"/>
      <c r="H278" s="56" t="s">
        <v>101</v>
      </c>
      <c r="I278" s="57" t="e">
        <f>SupplychainTier2[[#This Row],[Spend for which Tier 2 method accounts]]</f>
        <v>#VALUE!</v>
      </c>
      <c r="J278" s="57" t="s">
        <v>101</v>
      </c>
      <c r="K278" s="57" t="str">
        <f>IFERROR(SupplychainTier2[[#This Row],[Calculated emissions (kgCO2e) for this spend]]/SupplychainTier2[[#This Row],[Spend for which Tier 2 method accounts]],"")</f>
        <v/>
      </c>
      <c r="L278" s="85"/>
      <c r="M278" s="59"/>
      <c r="N278" s="59"/>
      <c r="O278" s="61">
        <v>0</v>
      </c>
      <c r="P278" s="61">
        <v>0</v>
      </c>
      <c r="Q278" s="61" t="e">
        <f>SupplychainTier2[[#This Row],[Calculated emissions (kgCO2e) for this spend]]</f>
        <v>#VALUE!</v>
      </c>
      <c r="R278" s="61">
        <v>0</v>
      </c>
      <c r="S278" s="61">
        <v>0</v>
      </c>
      <c r="T278" s="86" t="e">
        <f>IF(SupplychainTier2[[#This Row],[Calculated emissions (kgCO2e) for this spend]]="","",(SupplychainTier2[[#This Row],[Calculated emissions (kgCO2e) for this spend]]*(1+SupplychainTier2[[#This Row],[RSD]])))</f>
        <v>#VALUE!</v>
      </c>
      <c r="U278" s="86" t="e">
        <f>IF(SupplychainTier2[[#This Row],[Calculated emissions (kgCO2e) for this spend]]="","",(SupplychainTier2[[#This Row],[Calculated emissions (kgCO2e) for this spend]]*(1-SupplychainTier2[[#This Row],[RSD]])))</f>
        <v>#VALUE!</v>
      </c>
      <c r="V278" s="61">
        <v>0</v>
      </c>
    </row>
    <row r="279" spans="2:22" ht="15" hidden="1" thickBot="1" x14ac:dyDescent="0.2">
      <c r="B279" s="79" t="str">
        <f t="shared" si="75"/>
        <v/>
      </c>
      <c r="C279" s="80" t="str">
        <f t="shared" si="76"/>
        <v/>
      </c>
      <c r="D279" s="81"/>
      <c r="E279" s="82" t="s">
        <v>247</v>
      </c>
      <c r="F279" s="83"/>
      <c r="G279" s="84"/>
      <c r="H279" s="56" t="s">
        <v>101</v>
      </c>
      <c r="I279" s="57" t="e">
        <f>SupplychainTier2[[#This Row],[Spend for which Tier 2 method accounts]]</f>
        <v>#VALUE!</v>
      </c>
      <c r="J279" s="57" t="s">
        <v>101</v>
      </c>
      <c r="K279" s="57" t="str">
        <f>IFERROR(SupplychainTier2[[#This Row],[Calculated emissions (kgCO2e) for this spend]]/SupplychainTier2[[#This Row],[Spend for which Tier 2 method accounts]],"")</f>
        <v/>
      </c>
      <c r="L279" s="85"/>
      <c r="M279" s="59"/>
      <c r="N279" s="59"/>
      <c r="O279" s="61">
        <v>0</v>
      </c>
      <c r="P279" s="61">
        <v>0</v>
      </c>
      <c r="Q279" s="61" t="e">
        <f>SupplychainTier2[[#This Row],[Calculated emissions (kgCO2e) for this spend]]</f>
        <v>#VALUE!</v>
      </c>
      <c r="R279" s="61">
        <v>0</v>
      </c>
      <c r="S279" s="61">
        <v>0</v>
      </c>
      <c r="T279" s="86" t="e">
        <f>IF(SupplychainTier2[[#This Row],[Calculated emissions (kgCO2e) for this spend]]="","",(SupplychainTier2[[#This Row],[Calculated emissions (kgCO2e) for this spend]]*(1+SupplychainTier2[[#This Row],[RSD]])))</f>
        <v>#VALUE!</v>
      </c>
      <c r="U279" s="86" t="e">
        <f>IF(SupplychainTier2[[#This Row],[Calculated emissions (kgCO2e) for this spend]]="","",(SupplychainTier2[[#This Row],[Calculated emissions (kgCO2e) for this spend]]*(1-SupplychainTier2[[#This Row],[RSD]])))</f>
        <v>#VALUE!</v>
      </c>
      <c r="V279" s="61">
        <v>0</v>
      </c>
    </row>
    <row r="280" spans="2:22" ht="15" hidden="1" thickBot="1" x14ac:dyDescent="0.2">
      <c r="B280" s="79" t="str">
        <f t="shared" si="75"/>
        <v/>
      </c>
      <c r="C280" s="80" t="str">
        <f t="shared" si="76"/>
        <v/>
      </c>
      <c r="D280" s="81"/>
      <c r="E280" s="82" t="s">
        <v>247</v>
      </c>
      <c r="F280" s="83"/>
      <c r="G280" s="84"/>
      <c r="H280" s="56" t="s">
        <v>101</v>
      </c>
      <c r="I280" s="57" t="e">
        <f>SupplychainTier2[[#This Row],[Spend for which Tier 2 method accounts]]</f>
        <v>#VALUE!</v>
      </c>
      <c r="J280" s="57" t="s">
        <v>101</v>
      </c>
      <c r="K280" s="57" t="str">
        <f>IFERROR(SupplychainTier2[[#This Row],[Calculated emissions (kgCO2e) for this spend]]/SupplychainTier2[[#This Row],[Spend for which Tier 2 method accounts]],"")</f>
        <v/>
      </c>
      <c r="L280" s="85"/>
      <c r="M280" s="59"/>
      <c r="N280" s="59"/>
      <c r="O280" s="61">
        <v>0</v>
      </c>
      <c r="P280" s="61">
        <v>0</v>
      </c>
      <c r="Q280" s="61" t="e">
        <f>SupplychainTier2[[#This Row],[Calculated emissions (kgCO2e) for this spend]]</f>
        <v>#VALUE!</v>
      </c>
      <c r="R280" s="61">
        <v>0</v>
      </c>
      <c r="S280" s="61">
        <v>0</v>
      </c>
      <c r="T280" s="86" t="e">
        <f>IF(SupplychainTier2[[#This Row],[Calculated emissions (kgCO2e) for this spend]]="","",(SupplychainTier2[[#This Row],[Calculated emissions (kgCO2e) for this spend]]*(1+SupplychainTier2[[#This Row],[RSD]])))</f>
        <v>#VALUE!</v>
      </c>
      <c r="U280" s="86" t="e">
        <f>IF(SupplychainTier2[[#This Row],[Calculated emissions (kgCO2e) for this spend]]="","",(SupplychainTier2[[#This Row],[Calculated emissions (kgCO2e) for this spend]]*(1-SupplychainTier2[[#This Row],[RSD]])))</f>
        <v>#VALUE!</v>
      </c>
      <c r="V280" s="61">
        <v>0</v>
      </c>
    </row>
    <row r="281" spans="2:22" ht="15" hidden="1" thickBot="1" x14ac:dyDescent="0.2">
      <c r="B281" s="79" t="str">
        <f t="shared" si="75"/>
        <v/>
      </c>
      <c r="C281" s="80" t="str">
        <f t="shared" si="76"/>
        <v/>
      </c>
      <c r="D281" s="81"/>
      <c r="E281" s="82" t="s">
        <v>247</v>
      </c>
      <c r="F281" s="83"/>
      <c r="G281" s="84"/>
      <c r="H281" s="56" t="s">
        <v>101</v>
      </c>
      <c r="I281" s="57" t="e">
        <f>SupplychainTier2[[#This Row],[Spend for which Tier 2 method accounts]]</f>
        <v>#VALUE!</v>
      </c>
      <c r="J281" s="57" t="s">
        <v>101</v>
      </c>
      <c r="K281" s="57" t="str">
        <f>IFERROR(SupplychainTier2[[#This Row],[Calculated emissions (kgCO2e) for this spend]]/SupplychainTier2[[#This Row],[Spend for which Tier 2 method accounts]],"")</f>
        <v/>
      </c>
      <c r="L281" s="85"/>
      <c r="M281" s="59"/>
      <c r="N281" s="59"/>
      <c r="O281" s="61">
        <v>0</v>
      </c>
      <c r="P281" s="61">
        <v>0</v>
      </c>
      <c r="Q281" s="61" t="e">
        <f>SupplychainTier2[[#This Row],[Calculated emissions (kgCO2e) for this spend]]</f>
        <v>#VALUE!</v>
      </c>
      <c r="R281" s="61">
        <v>0</v>
      </c>
      <c r="S281" s="61">
        <v>0</v>
      </c>
      <c r="T281" s="86" t="e">
        <f>IF(SupplychainTier2[[#This Row],[Calculated emissions (kgCO2e) for this spend]]="","",(SupplychainTier2[[#This Row],[Calculated emissions (kgCO2e) for this spend]]*(1+SupplychainTier2[[#This Row],[RSD]])))</f>
        <v>#VALUE!</v>
      </c>
      <c r="U281" s="86" t="e">
        <f>IF(SupplychainTier2[[#This Row],[Calculated emissions (kgCO2e) for this spend]]="","",(SupplychainTier2[[#This Row],[Calculated emissions (kgCO2e) for this spend]]*(1-SupplychainTier2[[#This Row],[RSD]])))</f>
        <v>#VALUE!</v>
      </c>
      <c r="V281" s="61">
        <v>0</v>
      </c>
    </row>
    <row r="282" spans="2:22" ht="15" hidden="1" thickBot="1" x14ac:dyDescent="0.2">
      <c r="B282" s="79" t="str">
        <f t="shared" si="75"/>
        <v/>
      </c>
      <c r="C282" s="80" t="str">
        <f t="shared" si="76"/>
        <v/>
      </c>
      <c r="D282" s="81"/>
      <c r="E282" s="82" t="s">
        <v>247</v>
      </c>
      <c r="F282" s="83"/>
      <c r="G282" s="84"/>
      <c r="H282" s="56" t="s">
        <v>101</v>
      </c>
      <c r="I282" s="57" t="e">
        <f>SupplychainTier2[[#This Row],[Spend for which Tier 2 method accounts]]</f>
        <v>#VALUE!</v>
      </c>
      <c r="J282" s="57" t="s">
        <v>101</v>
      </c>
      <c r="K282" s="57" t="str">
        <f>IFERROR(SupplychainTier2[[#This Row],[Calculated emissions (kgCO2e) for this spend]]/SupplychainTier2[[#This Row],[Spend for which Tier 2 method accounts]],"")</f>
        <v/>
      </c>
      <c r="L282" s="85"/>
      <c r="M282" s="59"/>
      <c r="N282" s="59"/>
      <c r="O282" s="61">
        <v>0</v>
      </c>
      <c r="P282" s="61">
        <v>0</v>
      </c>
      <c r="Q282" s="61" t="e">
        <f>SupplychainTier2[[#This Row],[Calculated emissions (kgCO2e) for this spend]]</f>
        <v>#VALUE!</v>
      </c>
      <c r="R282" s="61">
        <v>0</v>
      </c>
      <c r="S282" s="61">
        <v>0</v>
      </c>
      <c r="T282" s="86" t="e">
        <f>IF(SupplychainTier2[[#This Row],[Calculated emissions (kgCO2e) for this spend]]="","",(SupplychainTier2[[#This Row],[Calculated emissions (kgCO2e) for this spend]]*(1+SupplychainTier2[[#This Row],[RSD]])))</f>
        <v>#VALUE!</v>
      </c>
      <c r="U282" s="86" t="e">
        <f>IF(SupplychainTier2[[#This Row],[Calculated emissions (kgCO2e) for this spend]]="","",(SupplychainTier2[[#This Row],[Calculated emissions (kgCO2e) for this spend]]*(1-SupplychainTier2[[#This Row],[RSD]])))</f>
        <v>#VALUE!</v>
      </c>
      <c r="V282" s="61">
        <v>0</v>
      </c>
    </row>
    <row r="283" spans="2:22" ht="15" hidden="1" thickBot="1" x14ac:dyDescent="0.2">
      <c r="B283" s="79" t="str">
        <f t="shared" si="75"/>
        <v/>
      </c>
      <c r="C283" s="80" t="str">
        <f t="shared" si="76"/>
        <v/>
      </c>
      <c r="D283" s="81"/>
      <c r="E283" s="82" t="s">
        <v>247</v>
      </c>
      <c r="F283" s="83"/>
      <c r="G283" s="84"/>
      <c r="H283" s="56" t="s">
        <v>101</v>
      </c>
      <c r="I283" s="57" t="e">
        <f>SupplychainTier2[[#This Row],[Spend for which Tier 2 method accounts]]</f>
        <v>#VALUE!</v>
      </c>
      <c r="J283" s="57" t="s">
        <v>101</v>
      </c>
      <c r="K283" s="57" t="str">
        <f>IFERROR(SupplychainTier2[[#This Row],[Calculated emissions (kgCO2e) for this spend]]/SupplychainTier2[[#This Row],[Spend for which Tier 2 method accounts]],"")</f>
        <v/>
      </c>
      <c r="L283" s="85"/>
      <c r="M283" s="59"/>
      <c r="N283" s="59"/>
      <c r="O283" s="61">
        <v>0</v>
      </c>
      <c r="P283" s="61">
        <v>0</v>
      </c>
      <c r="Q283" s="61" t="e">
        <f>SupplychainTier2[[#This Row],[Calculated emissions (kgCO2e) for this spend]]</f>
        <v>#VALUE!</v>
      </c>
      <c r="R283" s="61">
        <v>0</v>
      </c>
      <c r="S283" s="61">
        <v>0</v>
      </c>
      <c r="T283" s="86" t="e">
        <f>IF(SupplychainTier2[[#This Row],[Calculated emissions (kgCO2e) for this spend]]="","",(SupplychainTier2[[#This Row],[Calculated emissions (kgCO2e) for this spend]]*(1+SupplychainTier2[[#This Row],[RSD]])))</f>
        <v>#VALUE!</v>
      </c>
      <c r="U283" s="86" t="e">
        <f>IF(SupplychainTier2[[#This Row],[Calculated emissions (kgCO2e) for this spend]]="","",(SupplychainTier2[[#This Row],[Calculated emissions (kgCO2e) for this spend]]*(1-SupplychainTier2[[#This Row],[RSD]])))</f>
        <v>#VALUE!</v>
      </c>
      <c r="V283" s="61">
        <v>0</v>
      </c>
    </row>
    <row r="284" spans="2:22" ht="15" hidden="1" thickBot="1" x14ac:dyDescent="0.2">
      <c r="B284" s="79" t="str">
        <f t="shared" si="75"/>
        <v/>
      </c>
      <c r="C284" s="80" t="str">
        <f t="shared" si="76"/>
        <v/>
      </c>
      <c r="D284" s="81"/>
      <c r="E284" s="82" t="s">
        <v>247</v>
      </c>
      <c r="F284" s="83"/>
      <c r="G284" s="84"/>
      <c r="H284" s="56" t="s">
        <v>101</v>
      </c>
      <c r="I284" s="57" t="e">
        <f>SupplychainTier2[[#This Row],[Spend for which Tier 2 method accounts]]</f>
        <v>#VALUE!</v>
      </c>
      <c r="J284" s="57" t="s">
        <v>101</v>
      </c>
      <c r="K284" s="57" t="str">
        <f>IFERROR(SupplychainTier2[[#This Row],[Calculated emissions (kgCO2e) for this spend]]/SupplychainTier2[[#This Row],[Spend for which Tier 2 method accounts]],"")</f>
        <v/>
      </c>
      <c r="L284" s="85"/>
      <c r="M284" s="59"/>
      <c r="N284" s="59"/>
      <c r="O284" s="61">
        <v>0</v>
      </c>
      <c r="P284" s="61">
        <v>0</v>
      </c>
      <c r="Q284" s="61" t="e">
        <f>SupplychainTier2[[#This Row],[Calculated emissions (kgCO2e) for this spend]]</f>
        <v>#VALUE!</v>
      </c>
      <c r="R284" s="61">
        <v>0</v>
      </c>
      <c r="S284" s="61">
        <v>0</v>
      </c>
      <c r="T284" s="86" t="e">
        <f>IF(SupplychainTier2[[#This Row],[Calculated emissions (kgCO2e) for this spend]]="","",(SupplychainTier2[[#This Row],[Calculated emissions (kgCO2e) for this spend]]*(1+SupplychainTier2[[#This Row],[RSD]])))</f>
        <v>#VALUE!</v>
      </c>
      <c r="U284" s="86" t="e">
        <f>IF(SupplychainTier2[[#This Row],[Calculated emissions (kgCO2e) for this spend]]="","",(SupplychainTier2[[#This Row],[Calculated emissions (kgCO2e) for this spend]]*(1-SupplychainTier2[[#This Row],[RSD]])))</f>
        <v>#VALUE!</v>
      </c>
      <c r="V284" s="61">
        <v>0</v>
      </c>
    </row>
    <row r="285" spans="2:22" ht="15" hidden="1" thickBot="1" x14ac:dyDescent="0.2">
      <c r="B285" s="79" t="str">
        <f t="shared" si="75"/>
        <v/>
      </c>
      <c r="C285" s="80" t="str">
        <f t="shared" si="76"/>
        <v/>
      </c>
      <c r="D285" s="81"/>
      <c r="E285" s="82" t="s">
        <v>247</v>
      </c>
      <c r="F285" s="83"/>
      <c r="G285" s="84"/>
      <c r="H285" s="56" t="s">
        <v>101</v>
      </c>
      <c r="I285" s="57" t="e">
        <f>SupplychainTier2[[#This Row],[Spend for which Tier 2 method accounts]]</f>
        <v>#VALUE!</v>
      </c>
      <c r="J285" s="57" t="s">
        <v>101</v>
      </c>
      <c r="K285" s="57" t="str">
        <f>IFERROR(SupplychainTier2[[#This Row],[Calculated emissions (kgCO2e) for this spend]]/SupplychainTier2[[#This Row],[Spend for which Tier 2 method accounts]],"")</f>
        <v/>
      </c>
      <c r="L285" s="85"/>
      <c r="M285" s="59"/>
      <c r="N285" s="59"/>
      <c r="O285" s="61">
        <v>0</v>
      </c>
      <c r="P285" s="61">
        <v>0</v>
      </c>
      <c r="Q285" s="61" t="e">
        <f>SupplychainTier2[[#This Row],[Calculated emissions (kgCO2e) for this spend]]</f>
        <v>#VALUE!</v>
      </c>
      <c r="R285" s="61">
        <v>0</v>
      </c>
      <c r="S285" s="61">
        <v>0</v>
      </c>
      <c r="T285" s="86" t="e">
        <f>IF(SupplychainTier2[[#This Row],[Calculated emissions (kgCO2e) for this spend]]="","",(SupplychainTier2[[#This Row],[Calculated emissions (kgCO2e) for this spend]]*(1+SupplychainTier2[[#This Row],[RSD]])))</f>
        <v>#VALUE!</v>
      </c>
      <c r="U285" s="86" t="e">
        <f>IF(SupplychainTier2[[#This Row],[Calculated emissions (kgCO2e) for this spend]]="","",(SupplychainTier2[[#This Row],[Calculated emissions (kgCO2e) for this spend]]*(1-SupplychainTier2[[#This Row],[RSD]])))</f>
        <v>#VALUE!</v>
      </c>
      <c r="V285" s="61">
        <v>0</v>
      </c>
    </row>
    <row r="286" spans="2:22" ht="15" hidden="1" thickBot="1" x14ac:dyDescent="0.2">
      <c r="B286" s="79" t="str">
        <f t="shared" si="75"/>
        <v/>
      </c>
      <c r="C286" s="80" t="str">
        <f t="shared" si="76"/>
        <v/>
      </c>
      <c r="D286" s="81"/>
      <c r="E286" s="82" t="s">
        <v>247</v>
      </c>
      <c r="F286" s="83"/>
      <c r="G286" s="84"/>
      <c r="H286" s="56" t="s">
        <v>101</v>
      </c>
      <c r="I286" s="57" t="e">
        <f>SupplychainTier2[[#This Row],[Spend for which Tier 2 method accounts]]</f>
        <v>#VALUE!</v>
      </c>
      <c r="J286" s="57" t="s">
        <v>101</v>
      </c>
      <c r="K286" s="57" t="str">
        <f>IFERROR(SupplychainTier2[[#This Row],[Calculated emissions (kgCO2e) for this spend]]/SupplychainTier2[[#This Row],[Spend for which Tier 2 method accounts]],"")</f>
        <v/>
      </c>
      <c r="L286" s="85"/>
      <c r="M286" s="59"/>
      <c r="N286" s="59"/>
      <c r="O286" s="61">
        <v>0</v>
      </c>
      <c r="P286" s="61">
        <v>0</v>
      </c>
      <c r="Q286" s="61" t="e">
        <f>SupplychainTier2[[#This Row],[Calculated emissions (kgCO2e) for this spend]]</f>
        <v>#VALUE!</v>
      </c>
      <c r="R286" s="61">
        <v>0</v>
      </c>
      <c r="S286" s="61">
        <v>0</v>
      </c>
      <c r="T286" s="86" t="e">
        <f>IF(SupplychainTier2[[#This Row],[Calculated emissions (kgCO2e) for this spend]]="","",(SupplychainTier2[[#This Row],[Calculated emissions (kgCO2e) for this spend]]*(1+SupplychainTier2[[#This Row],[RSD]])))</f>
        <v>#VALUE!</v>
      </c>
      <c r="U286" s="86" t="e">
        <f>IF(SupplychainTier2[[#This Row],[Calculated emissions (kgCO2e) for this spend]]="","",(SupplychainTier2[[#This Row],[Calculated emissions (kgCO2e) for this spend]]*(1-SupplychainTier2[[#This Row],[RSD]])))</f>
        <v>#VALUE!</v>
      </c>
      <c r="V286" s="61">
        <v>0</v>
      </c>
    </row>
    <row r="287" spans="2:22" ht="15" hidden="1" thickBot="1" x14ac:dyDescent="0.2">
      <c r="B287" s="79" t="str">
        <f t="shared" si="75"/>
        <v/>
      </c>
      <c r="C287" s="80" t="str">
        <f t="shared" si="76"/>
        <v/>
      </c>
      <c r="D287" s="81"/>
      <c r="E287" s="82" t="s">
        <v>247</v>
      </c>
      <c r="F287" s="83"/>
      <c r="G287" s="84"/>
      <c r="H287" s="56" t="s">
        <v>101</v>
      </c>
      <c r="I287" s="57" t="e">
        <f>SupplychainTier2[[#This Row],[Spend for which Tier 2 method accounts]]</f>
        <v>#VALUE!</v>
      </c>
      <c r="J287" s="57" t="s">
        <v>101</v>
      </c>
      <c r="K287" s="57" t="str">
        <f>IFERROR(SupplychainTier2[[#This Row],[Calculated emissions (kgCO2e) for this spend]]/SupplychainTier2[[#This Row],[Spend for which Tier 2 method accounts]],"")</f>
        <v/>
      </c>
      <c r="L287" s="85"/>
      <c r="M287" s="59"/>
      <c r="N287" s="59"/>
      <c r="O287" s="61">
        <v>0</v>
      </c>
      <c r="P287" s="61">
        <v>0</v>
      </c>
      <c r="Q287" s="61" t="e">
        <f>SupplychainTier2[[#This Row],[Calculated emissions (kgCO2e) for this spend]]</f>
        <v>#VALUE!</v>
      </c>
      <c r="R287" s="61">
        <v>0</v>
      </c>
      <c r="S287" s="61">
        <v>0</v>
      </c>
      <c r="T287" s="86" t="e">
        <f>IF(SupplychainTier2[[#This Row],[Calculated emissions (kgCO2e) for this spend]]="","",(SupplychainTier2[[#This Row],[Calculated emissions (kgCO2e) for this spend]]*(1+SupplychainTier2[[#This Row],[RSD]])))</f>
        <v>#VALUE!</v>
      </c>
      <c r="U287" s="86" t="e">
        <f>IF(SupplychainTier2[[#This Row],[Calculated emissions (kgCO2e) for this spend]]="","",(SupplychainTier2[[#This Row],[Calculated emissions (kgCO2e) for this spend]]*(1-SupplychainTier2[[#This Row],[RSD]])))</f>
        <v>#VALUE!</v>
      </c>
      <c r="V287" s="61">
        <v>0</v>
      </c>
    </row>
    <row r="288" spans="2:22" ht="15" hidden="1" thickBot="1" x14ac:dyDescent="0.2">
      <c r="B288" s="79" t="str">
        <f t="shared" si="75"/>
        <v/>
      </c>
      <c r="C288" s="80" t="str">
        <f t="shared" si="76"/>
        <v/>
      </c>
      <c r="D288" s="81"/>
      <c r="E288" s="82" t="s">
        <v>247</v>
      </c>
      <c r="F288" s="83"/>
      <c r="G288" s="84"/>
      <c r="H288" s="56" t="s">
        <v>101</v>
      </c>
      <c r="I288" s="57" t="e">
        <f>SupplychainTier2[[#This Row],[Spend for which Tier 2 method accounts]]</f>
        <v>#VALUE!</v>
      </c>
      <c r="J288" s="57" t="s">
        <v>101</v>
      </c>
      <c r="K288" s="57" t="str">
        <f>IFERROR(SupplychainTier2[[#This Row],[Calculated emissions (kgCO2e) for this spend]]/SupplychainTier2[[#This Row],[Spend for which Tier 2 method accounts]],"")</f>
        <v/>
      </c>
      <c r="L288" s="85"/>
      <c r="M288" s="59"/>
      <c r="N288" s="59"/>
      <c r="O288" s="61">
        <v>0</v>
      </c>
      <c r="P288" s="61">
        <v>0</v>
      </c>
      <c r="Q288" s="61" t="e">
        <f>SupplychainTier2[[#This Row],[Calculated emissions (kgCO2e) for this spend]]</f>
        <v>#VALUE!</v>
      </c>
      <c r="R288" s="61">
        <v>0</v>
      </c>
      <c r="S288" s="61">
        <v>0</v>
      </c>
      <c r="T288" s="86" t="e">
        <f>IF(SupplychainTier2[[#This Row],[Calculated emissions (kgCO2e) for this spend]]="","",(SupplychainTier2[[#This Row],[Calculated emissions (kgCO2e) for this spend]]*(1+SupplychainTier2[[#This Row],[RSD]])))</f>
        <v>#VALUE!</v>
      </c>
      <c r="U288" s="86" t="e">
        <f>IF(SupplychainTier2[[#This Row],[Calculated emissions (kgCO2e) for this spend]]="","",(SupplychainTier2[[#This Row],[Calculated emissions (kgCO2e) for this spend]]*(1-SupplychainTier2[[#This Row],[RSD]])))</f>
        <v>#VALUE!</v>
      </c>
      <c r="V288" s="61">
        <v>0</v>
      </c>
    </row>
    <row r="289" spans="2:22" ht="15" hidden="1" thickBot="1" x14ac:dyDescent="0.2">
      <c r="B289" s="79" t="str">
        <f t="shared" si="75"/>
        <v/>
      </c>
      <c r="C289" s="80" t="str">
        <f t="shared" si="76"/>
        <v/>
      </c>
      <c r="D289" s="81"/>
      <c r="E289" s="82" t="s">
        <v>247</v>
      </c>
      <c r="F289" s="83"/>
      <c r="G289" s="84"/>
      <c r="H289" s="56" t="s">
        <v>101</v>
      </c>
      <c r="I289" s="57" t="e">
        <f>SupplychainTier2[[#This Row],[Spend for which Tier 2 method accounts]]</f>
        <v>#VALUE!</v>
      </c>
      <c r="J289" s="57" t="s">
        <v>101</v>
      </c>
      <c r="K289" s="57" t="str">
        <f>IFERROR(SupplychainTier2[[#This Row],[Calculated emissions (kgCO2e) for this spend]]/SupplychainTier2[[#This Row],[Spend for which Tier 2 method accounts]],"")</f>
        <v/>
      </c>
      <c r="L289" s="85"/>
      <c r="M289" s="59"/>
      <c r="N289" s="59"/>
      <c r="O289" s="61">
        <v>0</v>
      </c>
      <c r="P289" s="61">
        <v>0</v>
      </c>
      <c r="Q289" s="61" t="e">
        <f>SupplychainTier2[[#This Row],[Calculated emissions (kgCO2e) for this spend]]</f>
        <v>#VALUE!</v>
      </c>
      <c r="R289" s="61">
        <v>0</v>
      </c>
      <c r="S289" s="61">
        <v>0</v>
      </c>
      <c r="T289" s="86" t="e">
        <f>IF(SupplychainTier2[[#This Row],[Calculated emissions (kgCO2e) for this spend]]="","",(SupplychainTier2[[#This Row],[Calculated emissions (kgCO2e) for this spend]]*(1+SupplychainTier2[[#This Row],[RSD]])))</f>
        <v>#VALUE!</v>
      </c>
      <c r="U289" s="86" t="e">
        <f>IF(SupplychainTier2[[#This Row],[Calculated emissions (kgCO2e) for this spend]]="","",(SupplychainTier2[[#This Row],[Calculated emissions (kgCO2e) for this spend]]*(1-SupplychainTier2[[#This Row],[RSD]])))</f>
        <v>#VALUE!</v>
      </c>
      <c r="V289" s="61">
        <v>0</v>
      </c>
    </row>
    <row r="290" spans="2:22" ht="15" hidden="1" thickBot="1" x14ac:dyDescent="0.2">
      <c r="B290" s="79" t="str">
        <f t="shared" si="75"/>
        <v/>
      </c>
      <c r="C290" s="80" t="str">
        <f t="shared" si="76"/>
        <v/>
      </c>
      <c r="D290" s="81"/>
      <c r="E290" s="82" t="s">
        <v>247</v>
      </c>
      <c r="F290" s="83"/>
      <c r="G290" s="84"/>
      <c r="H290" s="56" t="s">
        <v>101</v>
      </c>
      <c r="I290" s="57" t="e">
        <f>SupplychainTier2[[#This Row],[Spend for which Tier 2 method accounts]]</f>
        <v>#VALUE!</v>
      </c>
      <c r="J290" s="57" t="s">
        <v>101</v>
      </c>
      <c r="K290" s="57" t="str">
        <f>IFERROR(SupplychainTier2[[#This Row],[Calculated emissions (kgCO2e) for this spend]]/SupplychainTier2[[#This Row],[Spend for which Tier 2 method accounts]],"")</f>
        <v/>
      </c>
      <c r="L290" s="85"/>
      <c r="M290" s="59"/>
      <c r="N290" s="59"/>
      <c r="O290" s="61">
        <v>0</v>
      </c>
      <c r="P290" s="61">
        <v>0</v>
      </c>
      <c r="Q290" s="61" t="e">
        <f>SupplychainTier2[[#This Row],[Calculated emissions (kgCO2e) for this spend]]</f>
        <v>#VALUE!</v>
      </c>
      <c r="R290" s="61">
        <v>0</v>
      </c>
      <c r="S290" s="61">
        <v>0</v>
      </c>
      <c r="T290" s="86" t="e">
        <f>IF(SupplychainTier2[[#This Row],[Calculated emissions (kgCO2e) for this spend]]="","",(SupplychainTier2[[#This Row],[Calculated emissions (kgCO2e) for this spend]]*(1+SupplychainTier2[[#This Row],[RSD]])))</f>
        <v>#VALUE!</v>
      </c>
      <c r="U290" s="86" t="e">
        <f>IF(SupplychainTier2[[#This Row],[Calculated emissions (kgCO2e) for this spend]]="","",(SupplychainTier2[[#This Row],[Calculated emissions (kgCO2e) for this spend]]*(1-SupplychainTier2[[#This Row],[RSD]])))</f>
        <v>#VALUE!</v>
      </c>
      <c r="V290" s="61">
        <v>0</v>
      </c>
    </row>
    <row r="291" spans="2:22" ht="15" hidden="1" thickBot="1" x14ac:dyDescent="0.2">
      <c r="B291" s="79" t="str">
        <f t="shared" si="75"/>
        <v/>
      </c>
      <c r="C291" s="80" t="str">
        <f t="shared" si="76"/>
        <v/>
      </c>
      <c r="D291" s="81"/>
      <c r="E291" s="82" t="s">
        <v>247</v>
      </c>
      <c r="F291" s="83"/>
      <c r="G291" s="84"/>
      <c r="H291" s="56" t="s">
        <v>101</v>
      </c>
      <c r="I291" s="57" t="e">
        <f>SupplychainTier2[[#This Row],[Spend for which Tier 2 method accounts]]</f>
        <v>#VALUE!</v>
      </c>
      <c r="J291" s="57" t="s">
        <v>101</v>
      </c>
      <c r="K291" s="57" t="str">
        <f>IFERROR(SupplychainTier2[[#This Row],[Calculated emissions (kgCO2e) for this spend]]/SupplychainTier2[[#This Row],[Spend for which Tier 2 method accounts]],"")</f>
        <v/>
      </c>
      <c r="L291" s="85"/>
      <c r="M291" s="59"/>
      <c r="N291" s="59"/>
      <c r="O291" s="61">
        <v>0</v>
      </c>
      <c r="P291" s="61">
        <v>0</v>
      </c>
      <c r="Q291" s="61" t="e">
        <f>SupplychainTier2[[#This Row],[Calculated emissions (kgCO2e) for this spend]]</f>
        <v>#VALUE!</v>
      </c>
      <c r="R291" s="61">
        <v>0</v>
      </c>
      <c r="S291" s="61">
        <v>0</v>
      </c>
      <c r="T291" s="86" t="e">
        <f>IF(SupplychainTier2[[#This Row],[Calculated emissions (kgCO2e) for this spend]]="","",(SupplychainTier2[[#This Row],[Calculated emissions (kgCO2e) for this spend]]*(1+SupplychainTier2[[#This Row],[RSD]])))</f>
        <v>#VALUE!</v>
      </c>
      <c r="U291" s="86" t="e">
        <f>IF(SupplychainTier2[[#This Row],[Calculated emissions (kgCO2e) for this spend]]="","",(SupplychainTier2[[#This Row],[Calculated emissions (kgCO2e) for this spend]]*(1-SupplychainTier2[[#This Row],[RSD]])))</f>
        <v>#VALUE!</v>
      </c>
      <c r="V291" s="61">
        <v>0</v>
      </c>
    </row>
    <row r="292" spans="2:22" ht="15" hidden="1" thickBot="1" x14ac:dyDescent="0.2">
      <c r="B292" s="79" t="str">
        <f t="shared" si="75"/>
        <v/>
      </c>
      <c r="C292" s="80" t="str">
        <f t="shared" si="76"/>
        <v/>
      </c>
      <c r="D292" s="81"/>
      <c r="E292" s="82" t="s">
        <v>247</v>
      </c>
      <c r="F292" s="83"/>
      <c r="G292" s="84"/>
      <c r="H292" s="56" t="s">
        <v>101</v>
      </c>
      <c r="I292" s="57" t="e">
        <f>SupplychainTier2[[#This Row],[Spend for which Tier 2 method accounts]]</f>
        <v>#VALUE!</v>
      </c>
      <c r="J292" s="57" t="s">
        <v>101</v>
      </c>
      <c r="K292" s="57" t="str">
        <f>IFERROR(SupplychainTier2[[#This Row],[Calculated emissions (kgCO2e) for this spend]]/SupplychainTier2[[#This Row],[Spend for which Tier 2 method accounts]],"")</f>
        <v/>
      </c>
      <c r="L292" s="85"/>
      <c r="M292" s="59"/>
      <c r="N292" s="59"/>
      <c r="O292" s="61">
        <v>0</v>
      </c>
      <c r="P292" s="61">
        <v>0</v>
      </c>
      <c r="Q292" s="61" t="e">
        <f>SupplychainTier2[[#This Row],[Calculated emissions (kgCO2e) for this spend]]</f>
        <v>#VALUE!</v>
      </c>
      <c r="R292" s="61">
        <v>0</v>
      </c>
      <c r="S292" s="61">
        <v>0</v>
      </c>
      <c r="T292" s="86" t="e">
        <f>IF(SupplychainTier2[[#This Row],[Calculated emissions (kgCO2e) for this spend]]="","",(SupplychainTier2[[#This Row],[Calculated emissions (kgCO2e) for this spend]]*(1+SupplychainTier2[[#This Row],[RSD]])))</f>
        <v>#VALUE!</v>
      </c>
      <c r="U292" s="86" t="e">
        <f>IF(SupplychainTier2[[#This Row],[Calculated emissions (kgCO2e) for this spend]]="","",(SupplychainTier2[[#This Row],[Calculated emissions (kgCO2e) for this spend]]*(1-SupplychainTier2[[#This Row],[RSD]])))</f>
        <v>#VALUE!</v>
      </c>
      <c r="V292" s="61">
        <v>0</v>
      </c>
    </row>
    <row r="293" spans="2:22" ht="15" hidden="1" thickBot="1" x14ac:dyDescent="0.2">
      <c r="B293" s="79" t="str">
        <f t="shared" si="75"/>
        <v/>
      </c>
      <c r="C293" s="80" t="str">
        <f t="shared" si="76"/>
        <v/>
      </c>
      <c r="D293" s="81"/>
      <c r="E293" s="82" t="s">
        <v>247</v>
      </c>
      <c r="F293" s="83"/>
      <c r="G293" s="84"/>
      <c r="H293" s="56" t="s">
        <v>101</v>
      </c>
      <c r="I293" s="57" t="e">
        <f>SupplychainTier2[[#This Row],[Spend for which Tier 2 method accounts]]</f>
        <v>#VALUE!</v>
      </c>
      <c r="J293" s="57" t="s">
        <v>101</v>
      </c>
      <c r="K293" s="57" t="str">
        <f>IFERROR(SupplychainTier2[[#This Row],[Calculated emissions (kgCO2e) for this spend]]/SupplychainTier2[[#This Row],[Spend for which Tier 2 method accounts]],"")</f>
        <v/>
      </c>
      <c r="L293" s="85"/>
      <c r="M293" s="59"/>
      <c r="N293" s="59"/>
      <c r="O293" s="61">
        <v>0</v>
      </c>
      <c r="P293" s="61">
        <v>0</v>
      </c>
      <c r="Q293" s="61" t="e">
        <f>SupplychainTier2[[#This Row],[Calculated emissions (kgCO2e) for this spend]]</f>
        <v>#VALUE!</v>
      </c>
      <c r="R293" s="61">
        <v>0</v>
      </c>
      <c r="S293" s="61">
        <v>0</v>
      </c>
      <c r="T293" s="86" t="e">
        <f>IF(SupplychainTier2[[#This Row],[Calculated emissions (kgCO2e) for this spend]]="","",(SupplychainTier2[[#This Row],[Calculated emissions (kgCO2e) for this spend]]*(1+SupplychainTier2[[#This Row],[RSD]])))</f>
        <v>#VALUE!</v>
      </c>
      <c r="U293" s="86" t="e">
        <f>IF(SupplychainTier2[[#This Row],[Calculated emissions (kgCO2e) for this spend]]="","",(SupplychainTier2[[#This Row],[Calculated emissions (kgCO2e) for this spend]]*(1-SupplychainTier2[[#This Row],[RSD]])))</f>
        <v>#VALUE!</v>
      </c>
      <c r="V293" s="61">
        <v>0</v>
      </c>
    </row>
    <row r="294" spans="2:22" ht="15" hidden="1" thickBot="1" x14ac:dyDescent="0.2">
      <c r="B294" s="79" t="str">
        <f t="shared" ref="B294:B315" si="77">IFERROR(VLOOKUP(D294,SICProductCodeLookup,2,FALSE), "")</f>
        <v/>
      </c>
      <c r="C294" s="80" t="str">
        <f t="shared" ref="C294:C315" si="78">IFERROR((VLOOKUP(D294,SICProductCodeLookup,3,FALSE)), "")</f>
        <v/>
      </c>
      <c r="D294" s="81"/>
      <c r="E294" s="82" t="s">
        <v>247</v>
      </c>
      <c r="F294" s="83"/>
      <c r="G294" s="84"/>
      <c r="H294" s="56" t="s">
        <v>101</v>
      </c>
      <c r="I294" s="57" t="e">
        <f>SupplychainTier2[[#This Row],[Spend for which Tier 2 method accounts]]</f>
        <v>#VALUE!</v>
      </c>
      <c r="J294" s="57" t="s">
        <v>101</v>
      </c>
      <c r="K294" s="57" t="str">
        <f>IFERROR(SupplychainTier2[[#This Row],[Calculated emissions (kgCO2e) for this spend]]/SupplychainTier2[[#This Row],[Spend for which Tier 2 method accounts]],"")</f>
        <v/>
      </c>
      <c r="L294" s="85"/>
      <c r="M294" s="59"/>
      <c r="N294" s="59"/>
      <c r="O294" s="61">
        <v>0</v>
      </c>
      <c r="P294" s="61">
        <v>0</v>
      </c>
      <c r="Q294" s="61" t="e">
        <f>SupplychainTier2[[#This Row],[Calculated emissions (kgCO2e) for this spend]]</f>
        <v>#VALUE!</v>
      </c>
      <c r="R294" s="61">
        <v>0</v>
      </c>
      <c r="S294" s="61">
        <v>0</v>
      </c>
      <c r="T294" s="86" t="e">
        <f>IF(SupplychainTier2[[#This Row],[Calculated emissions (kgCO2e) for this spend]]="","",(SupplychainTier2[[#This Row],[Calculated emissions (kgCO2e) for this spend]]*(1+SupplychainTier2[[#This Row],[RSD]])))</f>
        <v>#VALUE!</v>
      </c>
      <c r="U294" s="86" t="e">
        <f>IF(SupplychainTier2[[#This Row],[Calculated emissions (kgCO2e) for this spend]]="","",(SupplychainTier2[[#This Row],[Calculated emissions (kgCO2e) for this spend]]*(1-SupplychainTier2[[#This Row],[RSD]])))</f>
        <v>#VALUE!</v>
      </c>
      <c r="V294" s="61">
        <v>0</v>
      </c>
    </row>
    <row r="295" spans="2:22" ht="15" hidden="1" thickBot="1" x14ac:dyDescent="0.2">
      <c r="B295" s="79" t="str">
        <f t="shared" si="77"/>
        <v/>
      </c>
      <c r="C295" s="80" t="str">
        <f t="shared" si="78"/>
        <v/>
      </c>
      <c r="D295" s="81"/>
      <c r="E295" s="82" t="s">
        <v>247</v>
      </c>
      <c r="F295" s="83"/>
      <c r="G295" s="84"/>
      <c r="H295" s="56" t="s">
        <v>101</v>
      </c>
      <c r="I295" s="57" t="e">
        <f>SupplychainTier2[[#This Row],[Spend for which Tier 2 method accounts]]</f>
        <v>#VALUE!</v>
      </c>
      <c r="J295" s="57" t="s">
        <v>101</v>
      </c>
      <c r="K295" s="57" t="str">
        <f>IFERROR(SupplychainTier2[[#This Row],[Calculated emissions (kgCO2e) for this spend]]/SupplychainTier2[[#This Row],[Spend for which Tier 2 method accounts]],"")</f>
        <v/>
      </c>
      <c r="L295" s="85"/>
      <c r="M295" s="59"/>
      <c r="N295" s="59"/>
      <c r="O295" s="61">
        <v>0</v>
      </c>
      <c r="P295" s="61">
        <v>0</v>
      </c>
      <c r="Q295" s="61" t="e">
        <f>SupplychainTier2[[#This Row],[Calculated emissions (kgCO2e) for this spend]]</f>
        <v>#VALUE!</v>
      </c>
      <c r="R295" s="61">
        <v>0</v>
      </c>
      <c r="S295" s="61">
        <v>0</v>
      </c>
      <c r="T295" s="86" t="e">
        <f>IF(SupplychainTier2[[#This Row],[Calculated emissions (kgCO2e) for this spend]]="","",(SupplychainTier2[[#This Row],[Calculated emissions (kgCO2e) for this spend]]*(1+SupplychainTier2[[#This Row],[RSD]])))</f>
        <v>#VALUE!</v>
      </c>
      <c r="U295" s="86" t="e">
        <f>IF(SupplychainTier2[[#This Row],[Calculated emissions (kgCO2e) for this spend]]="","",(SupplychainTier2[[#This Row],[Calculated emissions (kgCO2e) for this spend]]*(1-SupplychainTier2[[#This Row],[RSD]])))</f>
        <v>#VALUE!</v>
      </c>
      <c r="V295" s="61">
        <v>0</v>
      </c>
    </row>
    <row r="296" spans="2:22" ht="15" hidden="1" thickBot="1" x14ac:dyDescent="0.2">
      <c r="B296" s="79" t="str">
        <f t="shared" si="77"/>
        <v/>
      </c>
      <c r="C296" s="80" t="str">
        <f t="shared" si="78"/>
        <v/>
      </c>
      <c r="D296" s="81"/>
      <c r="E296" s="82" t="s">
        <v>247</v>
      </c>
      <c r="F296" s="83"/>
      <c r="G296" s="84"/>
      <c r="H296" s="56" t="s">
        <v>101</v>
      </c>
      <c r="I296" s="57" t="e">
        <f>SupplychainTier2[[#This Row],[Spend for which Tier 2 method accounts]]</f>
        <v>#VALUE!</v>
      </c>
      <c r="J296" s="57" t="s">
        <v>101</v>
      </c>
      <c r="K296" s="57" t="str">
        <f>IFERROR(SupplychainTier2[[#This Row],[Calculated emissions (kgCO2e) for this spend]]/SupplychainTier2[[#This Row],[Spend for which Tier 2 method accounts]],"")</f>
        <v/>
      </c>
      <c r="L296" s="85"/>
      <c r="M296" s="59"/>
      <c r="N296" s="59"/>
      <c r="O296" s="61">
        <v>0</v>
      </c>
      <c r="P296" s="61">
        <v>0</v>
      </c>
      <c r="Q296" s="61" t="e">
        <f>SupplychainTier2[[#This Row],[Calculated emissions (kgCO2e) for this spend]]</f>
        <v>#VALUE!</v>
      </c>
      <c r="R296" s="61">
        <v>0</v>
      </c>
      <c r="S296" s="61">
        <v>0</v>
      </c>
      <c r="T296" s="86" t="e">
        <f>IF(SupplychainTier2[[#This Row],[Calculated emissions (kgCO2e) for this spend]]="","",(SupplychainTier2[[#This Row],[Calculated emissions (kgCO2e) for this spend]]*(1+SupplychainTier2[[#This Row],[RSD]])))</f>
        <v>#VALUE!</v>
      </c>
      <c r="U296" s="86" t="e">
        <f>IF(SupplychainTier2[[#This Row],[Calculated emissions (kgCO2e) for this spend]]="","",(SupplychainTier2[[#This Row],[Calculated emissions (kgCO2e) for this spend]]*(1-SupplychainTier2[[#This Row],[RSD]])))</f>
        <v>#VALUE!</v>
      </c>
      <c r="V296" s="61">
        <v>0</v>
      </c>
    </row>
    <row r="297" spans="2:22" ht="15" hidden="1" thickBot="1" x14ac:dyDescent="0.2">
      <c r="B297" s="79" t="str">
        <f t="shared" si="77"/>
        <v/>
      </c>
      <c r="C297" s="80" t="str">
        <f t="shared" si="78"/>
        <v/>
      </c>
      <c r="D297" s="81"/>
      <c r="E297" s="82" t="s">
        <v>247</v>
      </c>
      <c r="F297" s="83"/>
      <c r="G297" s="84"/>
      <c r="H297" s="56" t="s">
        <v>101</v>
      </c>
      <c r="I297" s="57" t="e">
        <f>SupplychainTier2[[#This Row],[Spend for which Tier 2 method accounts]]</f>
        <v>#VALUE!</v>
      </c>
      <c r="J297" s="57" t="s">
        <v>101</v>
      </c>
      <c r="K297" s="57" t="str">
        <f>IFERROR(SupplychainTier2[[#This Row],[Calculated emissions (kgCO2e) for this spend]]/SupplychainTier2[[#This Row],[Spend for which Tier 2 method accounts]],"")</f>
        <v/>
      </c>
      <c r="L297" s="85"/>
      <c r="M297" s="59"/>
      <c r="N297" s="59"/>
      <c r="O297" s="61">
        <v>0</v>
      </c>
      <c r="P297" s="61">
        <v>0</v>
      </c>
      <c r="Q297" s="61" t="e">
        <f>SupplychainTier2[[#This Row],[Calculated emissions (kgCO2e) for this spend]]</f>
        <v>#VALUE!</v>
      </c>
      <c r="R297" s="61">
        <v>0</v>
      </c>
      <c r="S297" s="61">
        <v>0</v>
      </c>
      <c r="T297" s="86" t="e">
        <f>IF(SupplychainTier2[[#This Row],[Calculated emissions (kgCO2e) for this spend]]="","",(SupplychainTier2[[#This Row],[Calculated emissions (kgCO2e) for this spend]]*(1+SupplychainTier2[[#This Row],[RSD]])))</f>
        <v>#VALUE!</v>
      </c>
      <c r="U297" s="86" t="e">
        <f>IF(SupplychainTier2[[#This Row],[Calculated emissions (kgCO2e) for this spend]]="","",(SupplychainTier2[[#This Row],[Calculated emissions (kgCO2e) for this spend]]*(1-SupplychainTier2[[#This Row],[RSD]])))</f>
        <v>#VALUE!</v>
      </c>
      <c r="V297" s="61">
        <v>0</v>
      </c>
    </row>
    <row r="298" spans="2:22" ht="15" hidden="1" thickBot="1" x14ac:dyDescent="0.2">
      <c r="B298" s="79" t="str">
        <f t="shared" si="77"/>
        <v/>
      </c>
      <c r="C298" s="80" t="str">
        <f t="shared" si="78"/>
        <v/>
      </c>
      <c r="D298" s="81"/>
      <c r="E298" s="82" t="s">
        <v>247</v>
      </c>
      <c r="F298" s="83"/>
      <c r="G298" s="84"/>
      <c r="H298" s="56" t="s">
        <v>101</v>
      </c>
      <c r="I298" s="57" t="e">
        <f>SupplychainTier2[[#This Row],[Spend for which Tier 2 method accounts]]</f>
        <v>#VALUE!</v>
      </c>
      <c r="J298" s="57" t="s">
        <v>101</v>
      </c>
      <c r="K298" s="57" t="str">
        <f>IFERROR(SupplychainTier2[[#This Row],[Calculated emissions (kgCO2e) for this spend]]/SupplychainTier2[[#This Row],[Spend for which Tier 2 method accounts]],"")</f>
        <v/>
      </c>
      <c r="L298" s="85"/>
      <c r="M298" s="59"/>
      <c r="N298" s="59"/>
      <c r="O298" s="61">
        <v>0</v>
      </c>
      <c r="P298" s="61">
        <v>0</v>
      </c>
      <c r="Q298" s="61" t="e">
        <f>SupplychainTier2[[#This Row],[Calculated emissions (kgCO2e) for this spend]]</f>
        <v>#VALUE!</v>
      </c>
      <c r="R298" s="61">
        <v>0</v>
      </c>
      <c r="S298" s="61">
        <v>0</v>
      </c>
      <c r="T298" s="86" t="e">
        <f>IF(SupplychainTier2[[#This Row],[Calculated emissions (kgCO2e) for this spend]]="","",(SupplychainTier2[[#This Row],[Calculated emissions (kgCO2e) for this spend]]*(1+SupplychainTier2[[#This Row],[RSD]])))</f>
        <v>#VALUE!</v>
      </c>
      <c r="U298" s="86" t="e">
        <f>IF(SupplychainTier2[[#This Row],[Calculated emissions (kgCO2e) for this spend]]="","",(SupplychainTier2[[#This Row],[Calculated emissions (kgCO2e) for this spend]]*(1-SupplychainTier2[[#This Row],[RSD]])))</f>
        <v>#VALUE!</v>
      </c>
      <c r="V298" s="61">
        <v>0</v>
      </c>
    </row>
    <row r="299" spans="2:22" ht="15" hidden="1" thickBot="1" x14ac:dyDescent="0.2">
      <c r="B299" s="79" t="str">
        <f t="shared" si="77"/>
        <v/>
      </c>
      <c r="C299" s="80" t="str">
        <f t="shared" si="78"/>
        <v/>
      </c>
      <c r="D299" s="81"/>
      <c r="E299" s="82" t="s">
        <v>247</v>
      </c>
      <c r="F299" s="83"/>
      <c r="G299" s="84"/>
      <c r="H299" s="56" t="s">
        <v>101</v>
      </c>
      <c r="I299" s="57" t="e">
        <f>SupplychainTier2[[#This Row],[Spend for which Tier 2 method accounts]]</f>
        <v>#VALUE!</v>
      </c>
      <c r="J299" s="57" t="s">
        <v>101</v>
      </c>
      <c r="K299" s="57" t="str">
        <f>IFERROR(SupplychainTier2[[#This Row],[Calculated emissions (kgCO2e) for this spend]]/SupplychainTier2[[#This Row],[Spend for which Tier 2 method accounts]],"")</f>
        <v/>
      </c>
      <c r="L299" s="85"/>
      <c r="M299" s="59"/>
      <c r="N299" s="59"/>
      <c r="O299" s="61">
        <v>0</v>
      </c>
      <c r="P299" s="61">
        <v>0</v>
      </c>
      <c r="Q299" s="61" t="e">
        <f>SupplychainTier2[[#This Row],[Calculated emissions (kgCO2e) for this spend]]</f>
        <v>#VALUE!</v>
      </c>
      <c r="R299" s="61">
        <v>0</v>
      </c>
      <c r="S299" s="61">
        <v>0</v>
      </c>
      <c r="T299" s="86" t="e">
        <f>IF(SupplychainTier2[[#This Row],[Calculated emissions (kgCO2e) for this spend]]="","",(SupplychainTier2[[#This Row],[Calculated emissions (kgCO2e) for this spend]]*(1+SupplychainTier2[[#This Row],[RSD]])))</f>
        <v>#VALUE!</v>
      </c>
      <c r="U299" s="86" t="e">
        <f>IF(SupplychainTier2[[#This Row],[Calculated emissions (kgCO2e) for this spend]]="","",(SupplychainTier2[[#This Row],[Calculated emissions (kgCO2e) for this spend]]*(1-SupplychainTier2[[#This Row],[RSD]])))</f>
        <v>#VALUE!</v>
      </c>
      <c r="V299" s="61">
        <v>0</v>
      </c>
    </row>
    <row r="300" spans="2:22" ht="15" hidden="1" thickBot="1" x14ac:dyDescent="0.2">
      <c r="B300" s="79" t="str">
        <f t="shared" si="77"/>
        <v/>
      </c>
      <c r="C300" s="80" t="str">
        <f t="shared" si="78"/>
        <v/>
      </c>
      <c r="D300" s="81"/>
      <c r="E300" s="82" t="s">
        <v>247</v>
      </c>
      <c r="F300" s="83"/>
      <c r="G300" s="84"/>
      <c r="H300" s="56" t="s">
        <v>101</v>
      </c>
      <c r="I300" s="57" t="e">
        <f>SupplychainTier2[[#This Row],[Spend for which Tier 2 method accounts]]</f>
        <v>#VALUE!</v>
      </c>
      <c r="J300" s="57" t="s">
        <v>101</v>
      </c>
      <c r="K300" s="57" t="str">
        <f>IFERROR(SupplychainTier2[[#This Row],[Calculated emissions (kgCO2e) for this spend]]/SupplychainTier2[[#This Row],[Spend for which Tier 2 method accounts]],"")</f>
        <v/>
      </c>
      <c r="L300" s="85"/>
      <c r="M300" s="59"/>
      <c r="N300" s="59"/>
      <c r="O300" s="61">
        <v>0</v>
      </c>
      <c r="P300" s="61">
        <v>0</v>
      </c>
      <c r="Q300" s="61" t="e">
        <f>SupplychainTier2[[#This Row],[Calculated emissions (kgCO2e) for this spend]]</f>
        <v>#VALUE!</v>
      </c>
      <c r="R300" s="61">
        <v>0</v>
      </c>
      <c r="S300" s="61">
        <v>0</v>
      </c>
      <c r="T300" s="86" t="e">
        <f>IF(SupplychainTier2[[#This Row],[Calculated emissions (kgCO2e) for this spend]]="","",(SupplychainTier2[[#This Row],[Calculated emissions (kgCO2e) for this spend]]*(1+SupplychainTier2[[#This Row],[RSD]])))</f>
        <v>#VALUE!</v>
      </c>
      <c r="U300" s="86" t="e">
        <f>IF(SupplychainTier2[[#This Row],[Calculated emissions (kgCO2e) for this spend]]="","",(SupplychainTier2[[#This Row],[Calculated emissions (kgCO2e) for this spend]]*(1-SupplychainTier2[[#This Row],[RSD]])))</f>
        <v>#VALUE!</v>
      </c>
      <c r="V300" s="61">
        <v>0</v>
      </c>
    </row>
    <row r="301" spans="2:22" ht="15" hidden="1" thickBot="1" x14ac:dyDescent="0.2">
      <c r="B301" s="79" t="str">
        <f t="shared" si="77"/>
        <v/>
      </c>
      <c r="C301" s="80" t="str">
        <f t="shared" si="78"/>
        <v/>
      </c>
      <c r="D301" s="81"/>
      <c r="E301" s="82" t="s">
        <v>247</v>
      </c>
      <c r="F301" s="83"/>
      <c r="G301" s="84"/>
      <c r="H301" s="56" t="s">
        <v>101</v>
      </c>
      <c r="I301" s="57" t="e">
        <f>SupplychainTier2[[#This Row],[Spend for which Tier 2 method accounts]]</f>
        <v>#VALUE!</v>
      </c>
      <c r="J301" s="57" t="s">
        <v>101</v>
      </c>
      <c r="K301" s="57" t="str">
        <f>IFERROR(SupplychainTier2[[#This Row],[Calculated emissions (kgCO2e) for this spend]]/SupplychainTier2[[#This Row],[Spend for which Tier 2 method accounts]],"")</f>
        <v/>
      </c>
      <c r="L301" s="85"/>
      <c r="M301" s="59"/>
      <c r="N301" s="59"/>
      <c r="O301" s="61">
        <v>0</v>
      </c>
      <c r="P301" s="61">
        <v>0</v>
      </c>
      <c r="Q301" s="61" t="e">
        <f>SupplychainTier2[[#This Row],[Calculated emissions (kgCO2e) for this spend]]</f>
        <v>#VALUE!</v>
      </c>
      <c r="R301" s="61">
        <v>0</v>
      </c>
      <c r="S301" s="61">
        <v>0</v>
      </c>
      <c r="T301" s="86" t="e">
        <f>IF(SupplychainTier2[[#This Row],[Calculated emissions (kgCO2e) for this spend]]="","",(SupplychainTier2[[#This Row],[Calculated emissions (kgCO2e) for this spend]]*(1+SupplychainTier2[[#This Row],[RSD]])))</f>
        <v>#VALUE!</v>
      </c>
      <c r="U301" s="86" t="e">
        <f>IF(SupplychainTier2[[#This Row],[Calculated emissions (kgCO2e) for this spend]]="","",(SupplychainTier2[[#This Row],[Calculated emissions (kgCO2e) for this spend]]*(1-SupplychainTier2[[#This Row],[RSD]])))</f>
        <v>#VALUE!</v>
      </c>
      <c r="V301" s="61">
        <v>0</v>
      </c>
    </row>
    <row r="302" spans="2:22" ht="15" hidden="1" thickBot="1" x14ac:dyDescent="0.2">
      <c r="B302" s="79" t="str">
        <f t="shared" si="77"/>
        <v/>
      </c>
      <c r="C302" s="80" t="str">
        <f t="shared" si="78"/>
        <v/>
      </c>
      <c r="D302" s="81"/>
      <c r="E302" s="82" t="s">
        <v>247</v>
      </c>
      <c r="F302" s="83"/>
      <c r="G302" s="84"/>
      <c r="H302" s="56" t="s">
        <v>101</v>
      </c>
      <c r="I302" s="57" t="e">
        <f>SupplychainTier2[[#This Row],[Spend for which Tier 2 method accounts]]</f>
        <v>#VALUE!</v>
      </c>
      <c r="J302" s="57" t="s">
        <v>101</v>
      </c>
      <c r="K302" s="57" t="str">
        <f>IFERROR(SupplychainTier2[[#This Row],[Calculated emissions (kgCO2e) for this spend]]/SupplychainTier2[[#This Row],[Spend for which Tier 2 method accounts]],"")</f>
        <v/>
      </c>
      <c r="L302" s="85"/>
      <c r="M302" s="59"/>
      <c r="N302" s="59"/>
      <c r="O302" s="61">
        <v>0</v>
      </c>
      <c r="P302" s="61">
        <v>0</v>
      </c>
      <c r="Q302" s="61" t="e">
        <f>SupplychainTier2[[#This Row],[Calculated emissions (kgCO2e) for this spend]]</f>
        <v>#VALUE!</v>
      </c>
      <c r="R302" s="61">
        <v>0</v>
      </c>
      <c r="S302" s="61">
        <v>0</v>
      </c>
      <c r="T302" s="86" t="e">
        <f>IF(SupplychainTier2[[#This Row],[Calculated emissions (kgCO2e) for this spend]]="","",(SupplychainTier2[[#This Row],[Calculated emissions (kgCO2e) for this spend]]*(1+SupplychainTier2[[#This Row],[RSD]])))</f>
        <v>#VALUE!</v>
      </c>
      <c r="U302" s="86" t="e">
        <f>IF(SupplychainTier2[[#This Row],[Calculated emissions (kgCO2e) for this spend]]="","",(SupplychainTier2[[#This Row],[Calculated emissions (kgCO2e) for this spend]]*(1-SupplychainTier2[[#This Row],[RSD]])))</f>
        <v>#VALUE!</v>
      </c>
      <c r="V302" s="61">
        <v>0</v>
      </c>
    </row>
    <row r="303" spans="2:22" ht="15" hidden="1" thickBot="1" x14ac:dyDescent="0.2">
      <c r="B303" s="79" t="str">
        <f t="shared" si="77"/>
        <v/>
      </c>
      <c r="C303" s="80" t="str">
        <f t="shared" si="78"/>
        <v/>
      </c>
      <c r="D303" s="81"/>
      <c r="E303" s="82" t="s">
        <v>247</v>
      </c>
      <c r="F303" s="83"/>
      <c r="G303" s="84"/>
      <c r="H303" s="56" t="s">
        <v>101</v>
      </c>
      <c r="I303" s="57" t="e">
        <f>SupplychainTier2[[#This Row],[Spend for which Tier 2 method accounts]]</f>
        <v>#VALUE!</v>
      </c>
      <c r="J303" s="57" t="s">
        <v>101</v>
      </c>
      <c r="K303" s="57" t="str">
        <f>IFERROR(SupplychainTier2[[#This Row],[Calculated emissions (kgCO2e) for this spend]]/SupplychainTier2[[#This Row],[Spend for which Tier 2 method accounts]],"")</f>
        <v/>
      </c>
      <c r="L303" s="85"/>
      <c r="M303" s="59"/>
      <c r="N303" s="59"/>
      <c r="O303" s="61">
        <v>0</v>
      </c>
      <c r="P303" s="61">
        <v>0</v>
      </c>
      <c r="Q303" s="61" t="e">
        <f>SupplychainTier2[[#This Row],[Calculated emissions (kgCO2e) for this spend]]</f>
        <v>#VALUE!</v>
      </c>
      <c r="R303" s="61">
        <v>0</v>
      </c>
      <c r="S303" s="61">
        <v>0</v>
      </c>
      <c r="T303" s="86" t="e">
        <f>IF(SupplychainTier2[[#This Row],[Calculated emissions (kgCO2e) for this spend]]="","",(SupplychainTier2[[#This Row],[Calculated emissions (kgCO2e) for this spend]]*(1+SupplychainTier2[[#This Row],[RSD]])))</f>
        <v>#VALUE!</v>
      </c>
      <c r="U303" s="86" t="e">
        <f>IF(SupplychainTier2[[#This Row],[Calculated emissions (kgCO2e) for this spend]]="","",(SupplychainTier2[[#This Row],[Calculated emissions (kgCO2e) for this spend]]*(1-SupplychainTier2[[#This Row],[RSD]])))</f>
        <v>#VALUE!</v>
      </c>
      <c r="V303" s="61">
        <v>0</v>
      </c>
    </row>
    <row r="304" spans="2:22" ht="15" hidden="1" thickBot="1" x14ac:dyDescent="0.2">
      <c r="B304" s="79" t="str">
        <f t="shared" si="77"/>
        <v/>
      </c>
      <c r="C304" s="80" t="str">
        <f t="shared" si="78"/>
        <v/>
      </c>
      <c r="D304" s="81"/>
      <c r="E304" s="82" t="s">
        <v>247</v>
      </c>
      <c r="F304" s="83"/>
      <c r="G304" s="84"/>
      <c r="H304" s="56" t="s">
        <v>101</v>
      </c>
      <c r="I304" s="57" t="e">
        <f>SupplychainTier2[[#This Row],[Spend for which Tier 2 method accounts]]</f>
        <v>#VALUE!</v>
      </c>
      <c r="J304" s="57" t="s">
        <v>101</v>
      </c>
      <c r="K304" s="57" t="str">
        <f>IFERROR(SupplychainTier2[[#This Row],[Calculated emissions (kgCO2e) for this spend]]/SupplychainTier2[[#This Row],[Spend for which Tier 2 method accounts]],"")</f>
        <v/>
      </c>
      <c r="L304" s="85"/>
      <c r="M304" s="59"/>
      <c r="N304" s="59"/>
      <c r="O304" s="61">
        <v>0</v>
      </c>
      <c r="P304" s="61">
        <v>0</v>
      </c>
      <c r="Q304" s="61" t="e">
        <f>SupplychainTier2[[#This Row],[Calculated emissions (kgCO2e) for this spend]]</f>
        <v>#VALUE!</v>
      </c>
      <c r="R304" s="61">
        <v>0</v>
      </c>
      <c r="S304" s="61">
        <v>0</v>
      </c>
      <c r="T304" s="86" t="e">
        <f>IF(SupplychainTier2[[#This Row],[Calculated emissions (kgCO2e) for this spend]]="","",(SupplychainTier2[[#This Row],[Calculated emissions (kgCO2e) for this spend]]*(1+SupplychainTier2[[#This Row],[RSD]])))</f>
        <v>#VALUE!</v>
      </c>
      <c r="U304" s="86" t="e">
        <f>IF(SupplychainTier2[[#This Row],[Calculated emissions (kgCO2e) for this spend]]="","",(SupplychainTier2[[#This Row],[Calculated emissions (kgCO2e) for this spend]]*(1-SupplychainTier2[[#This Row],[RSD]])))</f>
        <v>#VALUE!</v>
      </c>
      <c r="V304" s="61">
        <v>0</v>
      </c>
    </row>
    <row r="305" spans="2:22" ht="15" hidden="1" thickBot="1" x14ac:dyDescent="0.2">
      <c r="B305" s="79" t="str">
        <f t="shared" si="77"/>
        <v/>
      </c>
      <c r="C305" s="80" t="str">
        <f t="shared" si="78"/>
        <v/>
      </c>
      <c r="D305" s="81"/>
      <c r="E305" s="82" t="s">
        <v>247</v>
      </c>
      <c r="F305" s="83"/>
      <c r="G305" s="84"/>
      <c r="H305" s="56" t="s">
        <v>101</v>
      </c>
      <c r="I305" s="57" t="e">
        <f>SupplychainTier2[[#This Row],[Spend for which Tier 2 method accounts]]</f>
        <v>#VALUE!</v>
      </c>
      <c r="J305" s="57" t="s">
        <v>101</v>
      </c>
      <c r="K305" s="57" t="str">
        <f>IFERROR(SupplychainTier2[[#This Row],[Calculated emissions (kgCO2e) for this spend]]/SupplychainTier2[[#This Row],[Spend for which Tier 2 method accounts]],"")</f>
        <v/>
      </c>
      <c r="L305" s="85"/>
      <c r="M305" s="59"/>
      <c r="N305" s="59"/>
      <c r="O305" s="61">
        <v>0</v>
      </c>
      <c r="P305" s="61">
        <v>0</v>
      </c>
      <c r="Q305" s="61" t="e">
        <f>SupplychainTier2[[#This Row],[Calculated emissions (kgCO2e) for this spend]]</f>
        <v>#VALUE!</v>
      </c>
      <c r="R305" s="61">
        <v>0</v>
      </c>
      <c r="S305" s="61">
        <v>0</v>
      </c>
      <c r="T305" s="86" t="e">
        <f>IF(SupplychainTier2[[#This Row],[Calculated emissions (kgCO2e) for this spend]]="","",(SupplychainTier2[[#This Row],[Calculated emissions (kgCO2e) for this spend]]*(1+SupplychainTier2[[#This Row],[RSD]])))</f>
        <v>#VALUE!</v>
      </c>
      <c r="U305" s="86" t="e">
        <f>IF(SupplychainTier2[[#This Row],[Calculated emissions (kgCO2e) for this spend]]="","",(SupplychainTier2[[#This Row],[Calculated emissions (kgCO2e) for this spend]]*(1-SupplychainTier2[[#This Row],[RSD]])))</f>
        <v>#VALUE!</v>
      </c>
      <c r="V305" s="61">
        <v>0</v>
      </c>
    </row>
    <row r="306" spans="2:22" ht="15" hidden="1" thickBot="1" x14ac:dyDescent="0.2">
      <c r="B306" s="79" t="str">
        <f t="shared" si="77"/>
        <v/>
      </c>
      <c r="C306" s="80" t="str">
        <f t="shared" si="78"/>
        <v/>
      </c>
      <c r="D306" s="81"/>
      <c r="E306" s="82" t="s">
        <v>247</v>
      </c>
      <c r="F306" s="83"/>
      <c r="G306" s="84"/>
      <c r="H306" s="56" t="s">
        <v>101</v>
      </c>
      <c r="I306" s="57" t="e">
        <f>SupplychainTier2[[#This Row],[Spend for which Tier 2 method accounts]]</f>
        <v>#VALUE!</v>
      </c>
      <c r="J306" s="57" t="s">
        <v>101</v>
      </c>
      <c r="K306" s="57" t="str">
        <f>IFERROR(SupplychainTier2[[#This Row],[Calculated emissions (kgCO2e) for this spend]]/SupplychainTier2[[#This Row],[Spend for which Tier 2 method accounts]],"")</f>
        <v/>
      </c>
      <c r="L306" s="85"/>
      <c r="M306" s="59"/>
      <c r="N306" s="59"/>
      <c r="O306" s="61">
        <v>0</v>
      </c>
      <c r="P306" s="61">
        <v>0</v>
      </c>
      <c r="Q306" s="61" t="e">
        <f>SupplychainTier2[[#This Row],[Calculated emissions (kgCO2e) for this spend]]</f>
        <v>#VALUE!</v>
      </c>
      <c r="R306" s="61">
        <v>0</v>
      </c>
      <c r="S306" s="61">
        <v>0</v>
      </c>
      <c r="T306" s="86" t="e">
        <f>IF(SupplychainTier2[[#This Row],[Calculated emissions (kgCO2e) for this spend]]="","",(SupplychainTier2[[#This Row],[Calculated emissions (kgCO2e) for this spend]]*(1+SupplychainTier2[[#This Row],[RSD]])))</f>
        <v>#VALUE!</v>
      </c>
      <c r="U306" s="86" t="e">
        <f>IF(SupplychainTier2[[#This Row],[Calculated emissions (kgCO2e) for this spend]]="","",(SupplychainTier2[[#This Row],[Calculated emissions (kgCO2e) for this spend]]*(1-SupplychainTier2[[#This Row],[RSD]])))</f>
        <v>#VALUE!</v>
      </c>
      <c r="V306" s="61">
        <v>0</v>
      </c>
    </row>
    <row r="307" spans="2:22" ht="15" hidden="1" thickBot="1" x14ac:dyDescent="0.2">
      <c r="B307" s="79" t="str">
        <f t="shared" si="77"/>
        <v/>
      </c>
      <c r="C307" s="80" t="str">
        <f t="shared" si="78"/>
        <v/>
      </c>
      <c r="D307" s="81"/>
      <c r="E307" s="82" t="s">
        <v>247</v>
      </c>
      <c r="F307" s="83"/>
      <c r="G307" s="84"/>
      <c r="H307" s="56" t="s">
        <v>101</v>
      </c>
      <c r="I307" s="57" t="e">
        <f>SupplychainTier2[[#This Row],[Spend for which Tier 2 method accounts]]</f>
        <v>#VALUE!</v>
      </c>
      <c r="J307" s="57" t="s">
        <v>101</v>
      </c>
      <c r="K307" s="57" t="str">
        <f>IFERROR(SupplychainTier2[[#This Row],[Calculated emissions (kgCO2e) for this spend]]/SupplychainTier2[[#This Row],[Spend for which Tier 2 method accounts]],"")</f>
        <v/>
      </c>
      <c r="L307" s="85"/>
      <c r="M307" s="59"/>
      <c r="N307" s="59"/>
      <c r="O307" s="61">
        <v>0</v>
      </c>
      <c r="P307" s="61">
        <v>0</v>
      </c>
      <c r="Q307" s="61" t="e">
        <f>SupplychainTier2[[#This Row],[Calculated emissions (kgCO2e) for this spend]]</f>
        <v>#VALUE!</v>
      </c>
      <c r="R307" s="61">
        <v>0</v>
      </c>
      <c r="S307" s="61">
        <v>0</v>
      </c>
      <c r="T307" s="86" t="e">
        <f>IF(SupplychainTier2[[#This Row],[Calculated emissions (kgCO2e) for this spend]]="","",(SupplychainTier2[[#This Row],[Calculated emissions (kgCO2e) for this spend]]*(1+SupplychainTier2[[#This Row],[RSD]])))</f>
        <v>#VALUE!</v>
      </c>
      <c r="U307" s="86" t="e">
        <f>IF(SupplychainTier2[[#This Row],[Calculated emissions (kgCO2e) for this spend]]="","",(SupplychainTier2[[#This Row],[Calculated emissions (kgCO2e) for this spend]]*(1-SupplychainTier2[[#This Row],[RSD]])))</f>
        <v>#VALUE!</v>
      </c>
      <c r="V307" s="61">
        <v>0</v>
      </c>
    </row>
    <row r="308" spans="2:22" ht="15" hidden="1" thickBot="1" x14ac:dyDescent="0.2">
      <c r="B308" s="79" t="str">
        <f t="shared" si="77"/>
        <v/>
      </c>
      <c r="C308" s="80" t="str">
        <f t="shared" si="78"/>
        <v/>
      </c>
      <c r="D308" s="81"/>
      <c r="E308" s="82" t="s">
        <v>247</v>
      </c>
      <c r="F308" s="83"/>
      <c r="G308" s="84"/>
      <c r="H308" s="56" t="s">
        <v>101</v>
      </c>
      <c r="I308" s="57" t="e">
        <f>SupplychainTier2[[#This Row],[Spend for which Tier 2 method accounts]]</f>
        <v>#VALUE!</v>
      </c>
      <c r="J308" s="57" t="s">
        <v>101</v>
      </c>
      <c r="K308" s="57" t="str">
        <f>IFERROR(SupplychainTier2[[#This Row],[Calculated emissions (kgCO2e) for this spend]]/SupplychainTier2[[#This Row],[Spend for which Tier 2 method accounts]],"")</f>
        <v/>
      </c>
      <c r="L308" s="85"/>
      <c r="M308" s="59"/>
      <c r="N308" s="59"/>
      <c r="O308" s="61">
        <v>0</v>
      </c>
      <c r="P308" s="61">
        <v>0</v>
      </c>
      <c r="Q308" s="61" t="e">
        <f>SupplychainTier2[[#This Row],[Calculated emissions (kgCO2e) for this spend]]</f>
        <v>#VALUE!</v>
      </c>
      <c r="R308" s="61">
        <v>0</v>
      </c>
      <c r="S308" s="61">
        <v>0</v>
      </c>
      <c r="T308" s="86" t="e">
        <f>IF(SupplychainTier2[[#This Row],[Calculated emissions (kgCO2e) for this spend]]="","",(SupplychainTier2[[#This Row],[Calculated emissions (kgCO2e) for this spend]]*(1+SupplychainTier2[[#This Row],[RSD]])))</f>
        <v>#VALUE!</v>
      </c>
      <c r="U308" s="86" t="e">
        <f>IF(SupplychainTier2[[#This Row],[Calculated emissions (kgCO2e) for this spend]]="","",(SupplychainTier2[[#This Row],[Calculated emissions (kgCO2e) for this spend]]*(1-SupplychainTier2[[#This Row],[RSD]])))</f>
        <v>#VALUE!</v>
      </c>
      <c r="V308" s="61">
        <v>0</v>
      </c>
    </row>
    <row r="309" spans="2:22" ht="15" hidden="1" thickBot="1" x14ac:dyDescent="0.2">
      <c r="B309" s="79" t="str">
        <f t="shared" si="77"/>
        <v/>
      </c>
      <c r="C309" s="80" t="str">
        <f t="shared" si="78"/>
        <v/>
      </c>
      <c r="D309" s="81"/>
      <c r="E309" s="82" t="s">
        <v>247</v>
      </c>
      <c r="F309" s="83"/>
      <c r="G309" s="84"/>
      <c r="H309" s="56" t="s">
        <v>101</v>
      </c>
      <c r="I309" s="57" t="e">
        <f>SupplychainTier2[[#This Row],[Spend for which Tier 2 method accounts]]</f>
        <v>#VALUE!</v>
      </c>
      <c r="J309" s="57" t="s">
        <v>101</v>
      </c>
      <c r="K309" s="57" t="str">
        <f>IFERROR(SupplychainTier2[[#This Row],[Calculated emissions (kgCO2e) for this spend]]/SupplychainTier2[[#This Row],[Spend for which Tier 2 method accounts]],"")</f>
        <v/>
      </c>
      <c r="L309" s="85"/>
      <c r="M309" s="59"/>
      <c r="N309" s="59"/>
      <c r="O309" s="61">
        <v>0</v>
      </c>
      <c r="P309" s="61">
        <v>0</v>
      </c>
      <c r="Q309" s="61" t="e">
        <f>SupplychainTier2[[#This Row],[Calculated emissions (kgCO2e) for this spend]]</f>
        <v>#VALUE!</v>
      </c>
      <c r="R309" s="61">
        <v>0</v>
      </c>
      <c r="S309" s="61">
        <v>0</v>
      </c>
      <c r="T309" s="86" t="e">
        <f>IF(SupplychainTier2[[#This Row],[Calculated emissions (kgCO2e) for this spend]]="","",(SupplychainTier2[[#This Row],[Calculated emissions (kgCO2e) for this spend]]*(1+SupplychainTier2[[#This Row],[RSD]])))</f>
        <v>#VALUE!</v>
      </c>
      <c r="U309" s="86" t="e">
        <f>IF(SupplychainTier2[[#This Row],[Calculated emissions (kgCO2e) for this spend]]="","",(SupplychainTier2[[#This Row],[Calculated emissions (kgCO2e) for this spend]]*(1-SupplychainTier2[[#This Row],[RSD]])))</f>
        <v>#VALUE!</v>
      </c>
      <c r="V309" s="61">
        <v>0</v>
      </c>
    </row>
    <row r="310" spans="2:22" ht="15" hidden="1" thickBot="1" x14ac:dyDescent="0.2">
      <c r="B310" s="79" t="str">
        <f t="shared" si="77"/>
        <v/>
      </c>
      <c r="C310" s="80" t="str">
        <f t="shared" si="78"/>
        <v/>
      </c>
      <c r="D310" s="81"/>
      <c r="E310" s="82" t="s">
        <v>247</v>
      </c>
      <c r="F310" s="83"/>
      <c r="G310" s="84"/>
      <c r="H310" s="56" t="s">
        <v>101</v>
      </c>
      <c r="I310" s="57" t="e">
        <f>SupplychainTier2[[#This Row],[Spend for which Tier 2 method accounts]]</f>
        <v>#VALUE!</v>
      </c>
      <c r="J310" s="57" t="s">
        <v>101</v>
      </c>
      <c r="K310" s="57" t="str">
        <f>IFERROR(SupplychainTier2[[#This Row],[Calculated emissions (kgCO2e) for this spend]]/SupplychainTier2[[#This Row],[Spend for which Tier 2 method accounts]],"")</f>
        <v/>
      </c>
      <c r="L310" s="85"/>
      <c r="M310" s="59"/>
      <c r="N310" s="59"/>
      <c r="O310" s="61">
        <v>0</v>
      </c>
      <c r="P310" s="61">
        <v>0</v>
      </c>
      <c r="Q310" s="61" t="e">
        <f>SupplychainTier2[[#This Row],[Calculated emissions (kgCO2e) for this spend]]</f>
        <v>#VALUE!</v>
      </c>
      <c r="R310" s="61">
        <v>0</v>
      </c>
      <c r="S310" s="61">
        <v>0</v>
      </c>
      <c r="T310" s="86" t="e">
        <f>IF(SupplychainTier2[[#This Row],[Calculated emissions (kgCO2e) for this spend]]="","",(SupplychainTier2[[#This Row],[Calculated emissions (kgCO2e) for this spend]]*(1+SupplychainTier2[[#This Row],[RSD]])))</f>
        <v>#VALUE!</v>
      </c>
      <c r="U310" s="86" t="e">
        <f>IF(SupplychainTier2[[#This Row],[Calculated emissions (kgCO2e) for this spend]]="","",(SupplychainTier2[[#This Row],[Calculated emissions (kgCO2e) for this spend]]*(1-SupplychainTier2[[#This Row],[RSD]])))</f>
        <v>#VALUE!</v>
      </c>
      <c r="V310" s="61">
        <v>0</v>
      </c>
    </row>
    <row r="311" spans="2:22" ht="15" hidden="1" thickBot="1" x14ac:dyDescent="0.2">
      <c r="B311" s="79" t="str">
        <f t="shared" si="77"/>
        <v/>
      </c>
      <c r="C311" s="80" t="str">
        <f t="shared" si="78"/>
        <v/>
      </c>
      <c r="D311" s="81"/>
      <c r="E311" s="82" t="s">
        <v>247</v>
      </c>
      <c r="F311" s="83"/>
      <c r="G311" s="84"/>
      <c r="H311" s="56" t="s">
        <v>101</v>
      </c>
      <c r="I311" s="57" t="e">
        <f>SupplychainTier2[[#This Row],[Spend for which Tier 2 method accounts]]</f>
        <v>#VALUE!</v>
      </c>
      <c r="J311" s="57" t="s">
        <v>101</v>
      </c>
      <c r="K311" s="57" t="str">
        <f>IFERROR(SupplychainTier2[[#This Row],[Calculated emissions (kgCO2e) for this spend]]/SupplychainTier2[[#This Row],[Spend for which Tier 2 method accounts]],"")</f>
        <v/>
      </c>
      <c r="L311" s="85"/>
      <c r="M311" s="59"/>
      <c r="N311" s="59"/>
      <c r="O311" s="61">
        <v>0</v>
      </c>
      <c r="P311" s="61">
        <v>0</v>
      </c>
      <c r="Q311" s="61" t="e">
        <f>SupplychainTier2[[#This Row],[Calculated emissions (kgCO2e) for this spend]]</f>
        <v>#VALUE!</v>
      </c>
      <c r="R311" s="61">
        <v>0</v>
      </c>
      <c r="S311" s="61">
        <v>0</v>
      </c>
      <c r="T311" s="86" t="e">
        <f>IF(SupplychainTier2[[#This Row],[Calculated emissions (kgCO2e) for this spend]]="","",(SupplychainTier2[[#This Row],[Calculated emissions (kgCO2e) for this spend]]*(1+SupplychainTier2[[#This Row],[RSD]])))</f>
        <v>#VALUE!</v>
      </c>
      <c r="U311" s="86" t="e">
        <f>IF(SupplychainTier2[[#This Row],[Calculated emissions (kgCO2e) for this spend]]="","",(SupplychainTier2[[#This Row],[Calculated emissions (kgCO2e) for this spend]]*(1-SupplychainTier2[[#This Row],[RSD]])))</f>
        <v>#VALUE!</v>
      </c>
      <c r="V311" s="61">
        <v>0</v>
      </c>
    </row>
    <row r="312" spans="2:22" ht="15" hidden="1" thickBot="1" x14ac:dyDescent="0.2">
      <c r="B312" s="79" t="str">
        <f t="shared" si="77"/>
        <v/>
      </c>
      <c r="C312" s="80" t="str">
        <f t="shared" si="78"/>
        <v/>
      </c>
      <c r="D312" s="81"/>
      <c r="E312" s="82" t="s">
        <v>247</v>
      </c>
      <c r="F312" s="83"/>
      <c r="G312" s="84"/>
      <c r="H312" s="56" t="s">
        <v>101</v>
      </c>
      <c r="I312" s="57" t="e">
        <f>SupplychainTier2[[#This Row],[Spend for which Tier 2 method accounts]]</f>
        <v>#VALUE!</v>
      </c>
      <c r="J312" s="57" t="s">
        <v>101</v>
      </c>
      <c r="K312" s="57" t="str">
        <f>IFERROR(SupplychainTier2[[#This Row],[Calculated emissions (kgCO2e) for this spend]]/SupplychainTier2[[#This Row],[Spend for which Tier 2 method accounts]],"")</f>
        <v/>
      </c>
      <c r="L312" s="85"/>
      <c r="M312" s="59"/>
      <c r="N312" s="59"/>
      <c r="O312" s="61">
        <v>0</v>
      </c>
      <c r="P312" s="61">
        <v>0</v>
      </c>
      <c r="Q312" s="61" t="e">
        <f>SupplychainTier2[[#This Row],[Calculated emissions (kgCO2e) for this spend]]</f>
        <v>#VALUE!</v>
      </c>
      <c r="R312" s="61">
        <v>0</v>
      </c>
      <c r="S312" s="61">
        <v>0</v>
      </c>
      <c r="T312" s="86" t="e">
        <f>IF(SupplychainTier2[[#This Row],[Calculated emissions (kgCO2e) for this spend]]="","",(SupplychainTier2[[#This Row],[Calculated emissions (kgCO2e) for this spend]]*(1+SupplychainTier2[[#This Row],[RSD]])))</f>
        <v>#VALUE!</v>
      </c>
      <c r="U312" s="86" t="e">
        <f>IF(SupplychainTier2[[#This Row],[Calculated emissions (kgCO2e) for this spend]]="","",(SupplychainTier2[[#This Row],[Calculated emissions (kgCO2e) for this spend]]*(1-SupplychainTier2[[#This Row],[RSD]])))</f>
        <v>#VALUE!</v>
      </c>
      <c r="V312" s="61">
        <v>0</v>
      </c>
    </row>
    <row r="313" spans="2:22" ht="15" hidden="1" thickBot="1" x14ac:dyDescent="0.2">
      <c r="B313" s="79" t="str">
        <f t="shared" si="77"/>
        <v/>
      </c>
      <c r="C313" s="80" t="str">
        <f t="shared" si="78"/>
        <v/>
      </c>
      <c r="D313" s="81"/>
      <c r="E313" s="82" t="s">
        <v>247</v>
      </c>
      <c r="F313" s="83"/>
      <c r="G313" s="84"/>
      <c r="H313" s="56" t="s">
        <v>101</v>
      </c>
      <c r="I313" s="57" t="e">
        <f>SupplychainTier2[[#This Row],[Spend for which Tier 2 method accounts]]</f>
        <v>#VALUE!</v>
      </c>
      <c r="J313" s="57" t="s">
        <v>101</v>
      </c>
      <c r="K313" s="57" t="str">
        <f>IFERROR(SupplychainTier2[[#This Row],[Calculated emissions (kgCO2e) for this spend]]/SupplychainTier2[[#This Row],[Spend for which Tier 2 method accounts]],"")</f>
        <v/>
      </c>
      <c r="L313" s="85"/>
      <c r="M313" s="59"/>
      <c r="N313" s="59"/>
      <c r="O313" s="61">
        <v>0</v>
      </c>
      <c r="P313" s="61">
        <v>0</v>
      </c>
      <c r="Q313" s="61" t="e">
        <f>SupplychainTier2[[#This Row],[Calculated emissions (kgCO2e) for this spend]]</f>
        <v>#VALUE!</v>
      </c>
      <c r="R313" s="61">
        <v>0</v>
      </c>
      <c r="S313" s="61">
        <v>0</v>
      </c>
      <c r="T313" s="86" t="e">
        <f>IF(SupplychainTier2[[#This Row],[Calculated emissions (kgCO2e) for this spend]]="","",(SupplychainTier2[[#This Row],[Calculated emissions (kgCO2e) for this spend]]*(1+SupplychainTier2[[#This Row],[RSD]])))</f>
        <v>#VALUE!</v>
      </c>
      <c r="U313" s="86" t="e">
        <f>IF(SupplychainTier2[[#This Row],[Calculated emissions (kgCO2e) for this spend]]="","",(SupplychainTier2[[#This Row],[Calculated emissions (kgCO2e) for this spend]]*(1-SupplychainTier2[[#This Row],[RSD]])))</f>
        <v>#VALUE!</v>
      </c>
      <c r="V313" s="61">
        <v>0</v>
      </c>
    </row>
    <row r="314" spans="2:22" ht="15" hidden="1" thickBot="1" x14ac:dyDescent="0.2">
      <c r="B314" s="79" t="str">
        <f t="shared" si="77"/>
        <v/>
      </c>
      <c r="C314" s="80" t="str">
        <f t="shared" si="78"/>
        <v/>
      </c>
      <c r="D314" s="81"/>
      <c r="E314" s="82" t="s">
        <v>247</v>
      </c>
      <c r="F314" s="83"/>
      <c r="G314" s="84"/>
      <c r="H314" s="56" t="s">
        <v>101</v>
      </c>
      <c r="I314" s="57" t="e">
        <f>SupplychainTier2[[#This Row],[Spend for which Tier 2 method accounts]]</f>
        <v>#VALUE!</v>
      </c>
      <c r="J314" s="57" t="s">
        <v>101</v>
      </c>
      <c r="K314" s="57" t="str">
        <f>IFERROR(SupplychainTier2[[#This Row],[Calculated emissions (kgCO2e) for this spend]]/SupplychainTier2[[#This Row],[Spend for which Tier 2 method accounts]],"")</f>
        <v/>
      </c>
      <c r="L314" s="85"/>
      <c r="M314" s="59"/>
      <c r="N314" s="59"/>
      <c r="O314" s="61">
        <v>0</v>
      </c>
      <c r="P314" s="61">
        <v>0</v>
      </c>
      <c r="Q314" s="61" t="e">
        <f>SupplychainTier2[[#This Row],[Calculated emissions (kgCO2e) for this spend]]</f>
        <v>#VALUE!</v>
      </c>
      <c r="R314" s="61">
        <v>0</v>
      </c>
      <c r="S314" s="61">
        <v>0</v>
      </c>
      <c r="T314" s="86" t="e">
        <f>IF(SupplychainTier2[[#This Row],[Calculated emissions (kgCO2e) for this spend]]="","",(SupplychainTier2[[#This Row],[Calculated emissions (kgCO2e) for this spend]]*(1+SupplychainTier2[[#This Row],[RSD]])))</f>
        <v>#VALUE!</v>
      </c>
      <c r="U314" s="86" t="e">
        <f>IF(SupplychainTier2[[#This Row],[Calculated emissions (kgCO2e) for this spend]]="","",(SupplychainTier2[[#This Row],[Calculated emissions (kgCO2e) for this spend]]*(1-SupplychainTier2[[#This Row],[RSD]])))</f>
        <v>#VALUE!</v>
      </c>
      <c r="V314" s="61">
        <v>0</v>
      </c>
    </row>
    <row r="315" spans="2:22" ht="15" hidden="1" thickBot="1" x14ac:dyDescent="0.2">
      <c r="B315" s="79" t="str">
        <f t="shared" si="77"/>
        <v/>
      </c>
      <c r="C315" s="80" t="str">
        <f t="shared" si="78"/>
        <v/>
      </c>
      <c r="D315" s="81"/>
      <c r="E315" s="82" t="s">
        <v>247</v>
      </c>
      <c r="F315" s="83"/>
      <c r="G315" s="84"/>
      <c r="H315" s="56" t="s">
        <v>101</v>
      </c>
      <c r="I315" s="57" t="e">
        <f>SupplychainTier2[[#This Row],[Spend for which Tier 2 method accounts]]</f>
        <v>#VALUE!</v>
      </c>
      <c r="J315" s="57" t="s">
        <v>101</v>
      </c>
      <c r="K315" s="57" t="str">
        <f>IFERROR(SupplychainTier2[[#This Row],[Calculated emissions (kgCO2e) for this spend]]/SupplychainTier2[[#This Row],[Spend for which Tier 2 method accounts]],"")</f>
        <v/>
      </c>
      <c r="L315" s="85"/>
      <c r="M315" s="59"/>
      <c r="N315" s="59"/>
      <c r="O315" s="61">
        <v>0</v>
      </c>
      <c r="P315" s="61">
        <v>0</v>
      </c>
      <c r="Q315" s="61" t="e">
        <f>SupplychainTier2[[#This Row],[Calculated emissions (kgCO2e) for this spend]]</f>
        <v>#VALUE!</v>
      </c>
      <c r="R315" s="61">
        <v>0</v>
      </c>
      <c r="S315" s="61">
        <v>0</v>
      </c>
      <c r="T315" s="86" t="e">
        <f>IF(SupplychainTier2[[#This Row],[Calculated emissions (kgCO2e) for this spend]]="","",(SupplychainTier2[[#This Row],[Calculated emissions (kgCO2e) for this spend]]*(1+SupplychainTier2[[#This Row],[RSD]])))</f>
        <v>#VALUE!</v>
      </c>
      <c r="U315" s="86" t="e">
        <f>IF(SupplychainTier2[[#This Row],[Calculated emissions (kgCO2e) for this spend]]="","",(SupplychainTier2[[#This Row],[Calculated emissions (kgCO2e) for this spend]]*(1-SupplychainTier2[[#This Row],[RSD]])))</f>
        <v>#VALUE!</v>
      </c>
      <c r="V315" s="61">
        <v>0</v>
      </c>
    </row>
    <row r="316" spans="2:22" ht="15" hidden="1" thickBot="1" x14ac:dyDescent="0.2">
      <c r="B316" s="79" t="str">
        <f t="shared" ref="B316:B374" si="79">IFERROR(VLOOKUP(D316,SICProductCodeLookup,2,FALSE), "")</f>
        <v/>
      </c>
      <c r="C316" s="80" t="str">
        <f t="shared" ref="C316:C374" si="80">IFERROR((VLOOKUP(D316,SICProductCodeLookup,3,FALSE)), "")</f>
        <v/>
      </c>
      <c r="D316" s="81"/>
      <c r="E316" s="82" t="s">
        <v>247</v>
      </c>
      <c r="F316" s="83"/>
      <c r="G316" s="84"/>
      <c r="H316" s="56" t="s">
        <v>101</v>
      </c>
      <c r="I316" s="57" t="e">
        <f>SupplychainTier2[[#This Row],[Spend for which Tier 2 method accounts]]</f>
        <v>#VALUE!</v>
      </c>
      <c r="J316" s="57" t="s">
        <v>101</v>
      </c>
      <c r="K316" s="57" t="str">
        <f>IFERROR(SupplychainTier2[[#This Row],[Calculated emissions (kgCO2e) for this spend]]/SupplychainTier2[[#This Row],[Spend for which Tier 2 method accounts]],"")</f>
        <v/>
      </c>
      <c r="L316" s="85"/>
      <c r="M316" s="59"/>
      <c r="N316" s="59"/>
      <c r="O316" s="61">
        <v>0</v>
      </c>
      <c r="P316" s="61">
        <v>0</v>
      </c>
      <c r="Q316" s="61" t="e">
        <f>SupplychainTier2[[#This Row],[Calculated emissions (kgCO2e) for this spend]]</f>
        <v>#VALUE!</v>
      </c>
      <c r="R316" s="61">
        <v>0</v>
      </c>
      <c r="S316" s="61">
        <v>0</v>
      </c>
      <c r="T316" s="86" t="e">
        <f>IF(SupplychainTier2[[#This Row],[Calculated emissions (kgCO2e) for this spend]]="","",(SupplychainTier2[[#This Row],[Calculated emissions (kgCO2e) for this spend]]*(1+SupplychainTier2[[#This Row],[RSD]])))</f>
        <v>#VALUE!</v>
      </c>
      <c r="U316" s="86" t="e">
        <f>IF(SupplychainTier2[[#This Row],[Calculated emissions (kgCO2e) for this spend]]="","",(SupplychainTier2[[#This Row],[Calculated emissions (kgCO2e) for this spend]]*(1-SupplychainTier2[[#This Row],[RSD]])))</f>
        <v>#VALUE!</v>
      </c>
      <c r="V316" s="61">
        <v>0</v>
      </c>
    </row>
    <row r="317" spans="2:22" ht="15" hidden="1" thickBot="1" x14ac:dyDescent="0.2">
      <c r="B317" s="79" t="str">
        <f t="shared" si="79"/>
        <v/>
      </c>
      <c r="C317" s="80" t="str">
        <f t="shared" si="80"/>
        <v/>
      </c>
      <c r="D317" s="81"/>
      <c r="E317" s="82" t="s">
        <v>247</v>
      </c>
      <c r="F317" s="83"/>
      <c r="G317" s="84"/>
      <c r="H317" s="56" t="s">
        <v>101</v>
      </c>
      <c r="I317" s="57" t="e">
        <f>SupplychainTier2[[#This Row],[Spend for which Tier 2 method accounts]]</f>
        <v>#VALUE!</v>
      </c>
      <c r="J317" s="57" t="s">
        <v>101</v>
      </c>
      <c r="K317" s="57" t="str">
        <f>IFERROR(SupplychainTier2[[#This Row],[Calculated emissions (kgCO2e) for this spend]]/SupplychainTier2[[#This Row],[Spend for which Tier 2 method accounts]],"")</f>
        <v/>
      </c>
      <c r="L317" s="85"/>
      <c r="M317" s="59"/>
      <c r="N317" s="59"/>
      <c r="O317" s="61">
        <v>0</v>
      </c>
      <c r="P317" s="61">
        <v>0</v>
      </c>
      <c r="Q317" s="61" t="e">
        <f>SupplychainTier2[[#This Row],[Calculated emissions (kgCO2e) for this spend]]</f>
        <v>#VALUE!</v>
      </c>
      <c r="R317" s="61">
        <v>0</v>
      </c>
      <c r="S317" s="61">
        <v>0</v>
      </c>
      <c r="T317" s="86" t="e">
        <f>IF(SupplychainTier2[[#This Row],[Calculated emissions (kgCO2e) for this spend]]="","",(SupplychainTier2[[#This Row],[Calculated emissions (kgCO2e) for this spend]]*(1+SupplychainTier2[[#This Row],[RSD]])))</f>
        <v>#VALUE!</v>
      </c>
      <c r="U317" s="86" t="e">
        <f>IF(SupplychainTier2[[#This Row],[Calculated emissions (kgCO2e) for this spend]]="","",(SupplychainTier2[[#This Row],[Calculated emissions (kgCO2e) for this spend]]*(1-SupplychainTier2[[#This Row],[RSD]])))</f>
        <v>#VALUE!</v>
      </c>
      <c r="V317" s="61">
        <v>0</v>
      </c>
    </row>
    <row r="318" spans="2:22" ht="15" hidden="1" thickBot="1" x14ac:dyDescent="0.2">
      <c r="B318" s="79" t="str">
        <f t="shared" si="79"/>
        <v/>
      </c>
      <c r="C318" s="80" t="str">
        <f t="shared" si="80"/>
        <v/>
      </c>
      <c r="D318" s="81"/>
      <c r="E318" s="82" t="s">
        <v>247</v>
      </c>
      <c r="F318" s="83"/>
      <c r="G318" s="84"/>
      <c r="H318" s="56" t="s">
        <v>101</v>
      </c>
      <c r="I318" s="57" t="e">
        <f>SupplychainTier2[[#This Row],[Spend for which Tier 2 method accounts]]</f>
        <v>#VALUE!</v>
      </c>
      <c r="J318" s="57" t="s">
        <v>101</v>
      </c>
      <c r="K318" s="57" t="str">
        <f>IFERROR(SupplychainTier2[[#This Row],[Calculated emissions (kgCO2e) for this spend]]/SupplychainTier2[[#This Row],[Spend for which Tier 2 method accounts]],"")</f>
        <v/>
      </c>
      <c r="L318" s="85"/>
      <c r="M318" s="59"/>
      <c r="N318" s="59"/>
      <c r="O318" s="61">
        <v>0</v>
      </c>
      <c r="P318" s="61">
        <v>0</v>
      </c>
      <c r="Q318" s="61" t="e">
        <f>SupplychainTier2[[#This Row],[Calculated emissions (kgCO2e) for this spend]]</f>
        <v>#VALUE!</v>
      </c>
      <c r="R318" s="61">
        <v>0</v>
      </c>
      <c r="S318" s="61">
        <v>0</v>
      </c>
      <c r="T318" s="86" t="e">
        <f>IF(SupplychainTier2[[#This Row],[Calculated emissions (kgCO2e) for this spend]]="","",(SupplychainTier2[[#This Row],[Calculated emissions (kgCO2e) for this spend]]*(1+SupplychainTier2[[#This Row],[RSD]])))</f>
        <v>#VALUE!</v>
      </c>
      <c r="U318" s="86" t="e">
        <f>IF(SupplychainTier2[[#This Row],[Calculated emissions (kgCO2e) for this spend]]="","",(SupplychainTier2[[#This Row],[Calculated emissions (kgCO2e) for this spend]]*(1-SupplychainTier2[[#This Row],[RSD]])))</f>
        <v>#VALUE!</v>
      </c>
      <c r="V318" s="61">
        <v>0</v>
      </c>
    </row>
    <row r="319" spans="2:22" ht="15" hidden="1" thickBot="1" x14ac:dyDescent="0.2">
      <c r="B319" s="79" t="str">
        <f t="shared" si="79"/>
        <v/>
      </c>
      <c r="C319" s="80" t="str">
        <f t="shared" si="80"/>
        <v/>
      </c>
      <c r="D319" s="81"/>
      <c r="E319" s="82" t="s">
        <v>247</v>
      </c>
      <c r="F319" s="83"/>
      <c r="G319" s="84"/>
      <c r="H319" s="56" t="s">
        <v>101</v>
      </c>
      <c r="I319" s="57" t="e">
        <f>SupplychainTier2[[#This Row],[Spend for which Tier 2 method accounts]]</f>
        <v>#VALUE!</v>
      </c>
      <c r="J319" s="57" t="s">
        <v>101</v>
      </c>
      <c r="K319" s="57" t="str">
        <f>IFERROR(SupplychainTier2[[#This Row],[Calculated emissions (kgCO2e) for this spend]]/SupplychainTier2[[#This Row],[Spend for which Tier 2 method accounts]],"")</f>
        <v/>
      </c>
      <c r="L319" s="85"/>
      <c r="M319" s="59"/>
      <c r="N319" s="59"/>
      <c r="O319" s="61">
        <v>0</v>
      </c>
      <c r="P319" s="61">
        <v>0</v>
      </c>
      <c r="Q319" s="61" t="e">
        <f>SupplychainTier2[[#This Row],[Calculated emissions (kgCO2e) for this spend]]</f>
        <v>#VALUE!</v>
      </c>
      <c r="R319" s="61">
        <v>0</v>
      </c>
      <c r="S319" s="61">
        <v>0</v>
      </c>
      <c r="T319" s="86" t="e">
        <f>IF(SupplychainTier2[[#This Row],[Calculated emissions (kgCO2e) for this spend]]="","",(SupplychainTier2[[#This Row],[Calculated emissions (kgCO2e) for this spend]]*(1+SupplychainTier2[[#This Row],[RSD]])))</f>
        <v>#VALUE!</v>
      </c>
      <c r="U319" s="86" t="e">
        <f>IF(SupplychainTier2[[#This Row],[Calculated emissions (kgCO2e) for this spend]]="","",(SupplychainTier2[[#This Row],[Calculated emissions (kgCO2e) for this spend]]*(1-SupplychainTier2[[#This Row],[RSD]])))</f>
        <v>#VALUE!</v>
      </c>
      <c r="V319" s="61">
        <v>0</v>
      </c>
    </row>
    <row r="320" spans="2:22" ht="15" hidden="1" thickBot="1" x14ac:dyDescent="0.2">
      <c r="B320" s="79" t="str">
        <f t="shared" si="79"/>
        <v/>
      </c>
      <c r="C320" s="80" t="str">
        <f t="shared" si="80"/>
        <v/>
      </c>
      <c r="D320" s="81"/>
      <c r="E320" s="82" t="s">
        <v>247</v>
      </c>
      <c r="F320" s="83"/>
      <c r="G320" s="84"/>
      <c r="H320" s="56" t="s">
        <v>101</v>
      </c>
      <c r="I320" s="57" t="e">
        <f>SupplychainTier2[[#This Row],[Spend for which Tier 2 method accounts]]</f>
        <v>#VALUE!</v>
      </c>
      <c r="J320" s="57" t="s">
        <v>101</v>
      </c>
      <c r="K320" s="57" t="str">
        <f>IFERROR(SupplychainTier2[[#This Row],[Calculated emissions (kgCO2e) for this spend]]/SupplychainTier2[[#This Row],[Spend for which Tier 2 method accounts]],"")</f>
        <v/>
      </c>
      <c r="L320" s="85"/>
      <c r="M320" s="59"/>
      <c r="N320" s="59"/>
      <c r="O320" s="61">
        <v>0</v>
      </c>
      <c r="P320" s="61">
        <v>0</v>
      </c>
      <c r="Q320" s="61" t="e">
        <f>SupplychainTier2[[#This Row],[Calculated emissions (kgCO2e) for this spend]]</f>
        <v>#VALUE!</v>
      </c>
      <c r="R320" s="61">
        <v>0</v>
      </c>
      <c r="S320" s="61">
        <v>0</v>
      </c>
      <c r="T320" s="86" t="e">
        <f>IF(SupplychainTier2[[#This Row],[Calculated emissions (kgCO2e) for this spend]]="","",(SupplychainTier2[[#This Row],[Calculated emissions (kgCO2e) for this spend]]*(1+SupplychainTier2[[#This Row],[RSD]])))</f>
        <v>#VALUE!</v>
      </c>
      <c r="U320" s="86" t="e">
        <f>IF(SupplychainTier2[[#This Row],[Calculated emissions (kgCO2e) for this spend]]="","",(SupplychainTier2[[#This Row],[Calculated emissions (kgCO2e) for this spend]]*(1-SupplychainTier2[[#This Row],[RSD]])))</f>
        <v>#VALUE!</v>
      </c>
      <c r="V320" s="61">
        <v>0</v>
      </c>
    </row>
    <row r="321" spans="2:22" ht="15" hidden="1" thickBot="1" x14ac:dyDescent="0.2">
      <c r="B321" s="79" t="str">
        <f t="shared" si="79"/>
        <v/>
      </c>
      <c r="C321" s="80" t="str">
        <f t="shared" si="80"/>
        <v/>
      </c>
      <c r="D321" s="81"/>
      <c r="E321" s="82" t="s">
        <v>247</v>
      </c>
      <c r="F321" s="83"/>
      <c r="G321" s="84"/>
      <c r="H321" s="56" t="s">
        <v>101</v>
      </c>
      <c r="I321" s="57" t="e">
        <f>SupplychainTier2[[#This Row],[Spend for which Tier 2 method accounts]]</f>
        <v>#VALUE!</v>
      </c>
      <c r="J321" s="57" t="s">
        <v>101</v>
      </c>
      <c r="K321" s="57" t="str">
        <f>IFERROR(SupplychainTier2[[#This Row],[Calculated emissions (kgCO2e) for this spend]]/SupplychainTier2[[#This Row],[Spend for which Tier 2 method accounts]],"")</f>
        <v/>
      </c>
      <c r="L321" s="85"/>
      <c r="M321" s="59"/>
      <c r="N321" s="59"/>
      <c r="O321" s="61">
        <v>0</v>
      </c>
      <c r="P321" s="61">
        <v>0</v>
      </c>
      <c r="Q321" s="61" t="e">
        <f>SupplychainTier2[[#This Row],[Calculated emissions (kgCO2e) for this spend]]</f>
        <v>#VALUE!</v>
      </c>
      <c r="R321" s="61">
        <v>0</v>
      </c>
      <c r="S321" s="61">
        <v>0</v>
      </c>
      <c r="T321" s="86" t="e">
        <f>IF(SupplychainTier2[[#This Row],[Calculated emissions (kgCO2e) for this spend]]="","",(SupplychainTier2[[#This Row],[Calculated emissions (kgCO2e) for this spend]]*(1+SupplychainTier2[[#This Row],[RSD]])))</f>
        <v>#VALUE!</v>
      </c>
      <c r="U321" s="86" t="e">
        <f>IF(SupplychainTier2[[#This Row],[Calculated emissions (kgCO2e) for this spend]]="","",(SupplychainTier2[[#This Row],[Calculated emissions (kgCO2e) for this spend]]*(1-SupplychainTier2[[#This Row],[RSD]])))</f>
        <v>#VALUE!</v>
      </c>
      <c r="V321" s="61">
        <v>0</v>
      </c>
    </row>
    <row r="322" spans="2:22" ht="15" hidden="1" thickBot="1" x14ac:dyDescent="0.2">
      <c r="B322" s="79" t="str">
        <f t="shared" si="79"/>
        <v/>
      </c>
      <c r="C322" s="80" t="str">
        <f t="shared" si="80"/>
        <v/>
      </c>
      <c r="D322" s="81"/>
      <c r="E322" s="82" t="s">
        <v>247</v>
      </c>
      <c r="F322" s="83"/>
      <c r="G322" s="84"/>
      <c r="H322" s="56" t="s">
        <v>101</v>
      </c>
      <c r="I322" s="57" t="e">
        <f>SupplychainTier2[[#This Row],[Spend for which Tier 2 method accounts]]</f>
        <v>#VALUE!</v>
      </c>
      <c r="J322" s="57" t="s">
        <v>101</v>
      </c>
      <c r="K322" s="57" t="str">
        <f>IFERROR(SupplychainTier2[[#This Row],[Calculated emissions (kgCO2e) for this spend]]/SupplychainTier2[[#This Row],[Spend for which Tier 2 method accounts]],"")</f>
        <v/>
      </c>
      <c r="L322" s="85"/>
      <c r="M322" s="59"/>
      <c r="N322" s="59"/>
      <c r="O322" s="61">
        <v>0</v>
      </c>
      <c r="P322" s="61">
        <v>0</v>
      </c>
      <c r="Q322" s="61" t="e">
        <f>SupplychainTier2[[#This Row],[Calculated emissions (kgCO2e) for this spend]]</f>
        <v>#VALUE!</v>
      </c>
      <c r="R322" s="61">
        <v>0</v>
      </c>
      <c r="S322" s="61">
        <v>0</v>
      </c>
      <c r="T322" s="86" t="e">
        <f>IF(SupplychainTier2[[#This Row],[Calculated emissions (kgCO2e) for this spend]]="","",(SupplychainTier2[[#This Row],[Calculated emissions (kgCO2e) for this spend]]*(1+SupplychainTier2[[#This Row],[RSD]])))</f>
        <v>#VALUE!</v>
      </c>
      <c r="U322" s="86" t="e">
        <f>IF(SupplychainTier2[[#This Row],[Calculated emissions (kgCO2e) for this spend]]="","",(SupplychainTier2[[#This Row],[Calculated emissions (kgCO2e) for this spend]]*(1-SupplychainTier2[[#This Row],[RSD]])))</f>
        <v>#VALUE!</v>
      </c>
      <c r="V322" s="61">
        <v>0</v>
      </c>
    </row>
    <row r="323" spans="2:22" ht="15" hidden="1" thickBot="1" x14ac:dyDescent="0.2">
      <c r="B323" s="79" t="str">
        <f t="shared" si="79"/>
        <v/>
      </c>
      <c r="C323" s="80" t="str">
        <f t="shared" si="80"/>
        <v/>
      </c>
      <c r="D323" s="81"/>
      <c r="E323" s="82" t="s">
        <v>247</v>
      </c>
      <c r="F323" s="83"/>
      <c r="G323" s="84"/>
      <c r="H323" s="56" t="s">
        <v>101</v>
      </c>
      <c r="I323" s="57" t="e">
        <f>SupplychainTier2[[#This Row],[Spend for which Tier 2 method accounts]]</f>
        <v>#VALUE!</v>
      </c>
      <c r="J323" s="57" t="s">
        <v>101</v>
      </c>
      <c r="K323" s="57" t="str">
        <f>IFERROR(SupplychainTier2[[#This Row],[Calculated emissions (kgCO2e) for this spend]]/SupplychainTier2[[#This Row],[Spend for which Tier 2 method accounts]],"")</f>
        <v/>
      </c>
      <c r="L323" s="85"/>
      <c r="M323" s="59"/>
      <c r="N323" s="59"/>
      <c r="O323" s="61">
        <v>0</v>
      </c>
      <c r="P323" s="61">
        <v>0</v>
      </c>
      <c r="Q323" s="61" t="e">
        <f>SupplychainTier2[[#This Row],[Calculated emissions (kgCO2e) for this spend]]</f>
        <v>#VALUE!</v>
      </c>
      <c r="R323" s="61">
        <v>0</v>
      </c>
      <c r="S323" s="61">
        <v>0</v>
      </c>
      <c r="T323" s="86" t="e">
        <f>IF(SupplychainTier2[[#This Row],[Calculated emissions (kgCO2e) for this spend]]="","",(SupplychainTier2[[#This Row],[Calculated emissions (kgCO2e) for this spend]]*(1+SupplychainTier2[[#This Row],[RSD]])))</f>
        <v>#VALUE!</v>
      </c>
      <c r="U323" s="86" t="e">
        <f>IF(SupplychainTier2[[#This Row],[Calculated emissions (kgCO2e) for this spend]]="","",(SupplychainTier2[[#This Row],[Calculated emissions (kgCO2e) for this spend]]*(1-SupplychainTier2[[#This Row],[RSD]])))</f>
        <v>#VALUE!</v>
      </c>
      <c r="V323" s="61">
        <v>0</v>
      </c>
    </row>
    <row r="324" spans="2:22" ht="15" hidden="1" thickBot="1" x14ac:dyDescent="0.2">
      <c r="B324" s="79" t="str">
        <f t="shared" si="79"/>
        <v/>
      </c>
      <c r="C324" s="80" t="str">
        <f t="shared" si="80"/>
        <v/>
      </c>
      <c r="D324" s="81"/>
      <c r="E324" s="82" t="s">
        <v>247</v>
      </c>
      <c r="F324" s="83"/>
      <c r="G324" s="84"/>
      <c r="H324" s="56" t="s">
        <v>101</v>
      </c>
      <c r="I324" s="57" t="e">
        <f>SupplychainTier2[[#This Row],[Spend for which Tier 2 method accounts]]</f>
        <v>#VALUE!</v>
      </c>
      <c r="J324" s="57" t="s">
        <v>101</v>
      </c>
      <c r="K324" s="57" t="str">
        <f>IFERROR(SupplychainTier2[[#This Row],[Calculated emissions (kgCO2e) for this spend]]/SupplychainTier2[[#This Row],[Spend for which Tier 2 method accounts]],"")</f>
        <v/>
      </c>
      <c r="L324" s="85"/>
      <c r="M324" s="59"/>
      <c r="N324" s="59"/>
      <c r="O324" s="61">
        <v>0</v>
      </c>
      <c r="P324" s="61">
        <v>0</v>
      </c>
      <c r="Q324" s="61" t="e">
        <f>SupplychainTier2[[#This Row],[Calculated emissions (kgCO2e) for this spend]]</f>
        <v>#VALUE!</v>
      </c>
      <c r="R324" s="61">
        <v>0</v>
      </c>
      <c r="S324" s="61">
        <v>0</v>
      </c>
      <c r="T324" s="86" t="e">
        <f>IF(SupplychainTier2[[#This Row],[Calculated emissions (kgCO2e) for this spend]]="","",(SupplychainTier2[[#This Row],[Calculated emissions (kgCO2e) for this spend]]*(1+SupplychainTier2[[#This Row],[RSD]])))</f>
        <v>#VALUE!</v>
      </c>
      <c r="U324" s="86" t="e">
        <f>IF(SupplychainTier2[[#This Row],[Calculated emissions (kgCO2e) for this spend]]="","",(SupplychainTier2[[#This Row],[Calculated emissions (kgCO2e) for this spend]]*(1-SupplychainTier2[[#This Row],[RSD]])))</f>
        <v>#VALUE!</v>
      </c>
      <c r="V324" s="61">
        <v>0</v>
      </c>
    </row>
    <row r="325" spans="2:22" ht="15" hidden="1" thickBot="1" x14ac:dyDescent="0.2">
      <c r="B325" s="79" t="str">
        <f t="shared" si="79"/>
        <v/>
      </c>
      <c r="C325" s="80" t="str">
        <f t="shared" si="80"/>
        <v/>
      </c>
      <c r="D325" s="81"/>
      <c r="E325" s="82" t="s">
        <v>247</v>
      </c>
      <c r="F325" s="83"/>
      <c r="G325" s="84"/>
      <c r="H325" s="56" t="s">
        <v>101</v>
      </c>
      <c r="I325" s="57" t="e">
        <f>SupplychainTier2[[#This Row],[Spend for which Tier 2 method accounts]]</f>
        <v>#VALUE!</v>
      </c>
      <c r="J325" s="57" t="s">
        <v>101</v>
      </c>
      <c r="K325" s="57" t="str">
        <f>IFERROR(SupplychainTier2[[#This Row],[Calculated emissions (kgCO2e) for this spend]]/SupplychainTier2[[#This Row],[Spend for which Tier 2 method accounts]],"")</f>
        <v/>
      </c>
      <c r="L325" s="85"/>
      <c r="M325" s="59"/>
      <c r="N325" s="59"/>
      <c r="O325" s="61">
        <v>0</v>
      </c>
      <c r="P325" s="61">
        <v>0</v>
      </c>
      <c r="Q325" s="61" t="e">
        <f>SupplychainTier2[[#This Row],[Calculated emissions (kgCO2e) for this spend]]</f>
        <v>#VALUE!</v>
      </c>
      <c r="R325" s="61">
        <v>0</v>
      </c>
      <c r="S325" s="61">
        <v>0</v>
      </c>
      <c r="T325" s="86" t="e">
        <f>IF(SupplychainTier2[[#This Row],[Calculated emissions (kgCO2e) for this spend]]="","",(SupplychainTier2[[#This Row],[Calculated emissions (kgCO2e) for this spend]]*(1+SupplychainTier2[[#This Row],[RSD]])))</f>
        <v>#VALUE!</v>
      </c>
      <c r="U325" s="86" t="e">
        <f>IF(SupplychainTier2[[#This Row],[Calculated emissions (kgCO2e) for this spend]]="","",(SupplychainTier2[[#This Row],[Calculated emissions (kgCO2e) for this spend]]*(1-SupplychainTier2[[#This Row],[RSD]])))</f>
        <v>#VALUE!</v>
      </c>
      <c r="V325" s="61">
        <v>0</v>
      </c>
    </row>
    <row r="326" spans="2:22" ht="15" hidden="1" thickBot="1" x14ac:dyDescent="0.2">
      <c r="B326" s="79" t="str">
        <f t="shared" si="79"/>
        <v/>
      </c>
      <c r="C326" s="80" t="str">
        <f t="shared" si="80"/>
        <v/>
      </c>
      <c r="D326" s="81"/>
      <c r="E326" s="82" t="s">
        <v>247</v>
      </c>
      <c r="F326" s="83"/>
      <c r="G326" s="84"/>
      <c r="H326" s="56" t="s">
        <v>101</v>
      </c>
      <c r="I326" s="57" t="e">
        <f>SupplychainTier2[[#This Row],[Spend for which Tier 2 method accounts]]</f>
        <v>#VALUE!</v>
      </c>
      <c r="J326" s="57" t="s">
        <v>101</v>
      </c>
      <c r="K326" s="57" t="str">
        <f>IFERROR(SupplychainTier2[[#This Row],[Calculated emissions (kgCO2e) for this spend]]/SupplychainTier2[[#This Row],[Spend for which Tier 2 method accounts]],"")</f>
        <v/>
      </c>
      <c r="L326" s="85"/>
      <c r="M326" s="59"/>
      <c r="N326" s="59"/>
      <c r="O326" s="61">
        <v>0</v>
      </c>
      <c r="P326" s="61">
        <v>0</v>
      </c>
      <c r="Q326" s="61" t="e">
        <f>SupplychainTier2[[#This Row],[Calculated emissions (kgCO2e) for this spend]]</f>
        <v>#VALUE!</v>
      </c>
      <c r="R326" s="61">
        <v>0</v>
      </c>
      <c r="S326" s="61">
        <v>0</v>
      </c>
      <c r="T326" s="86" t="e">
        <f>IF(SupplychainTier2[[#This Row],[Calculated emissions (kgCO2e) for this spend]]="","",(SupplychainTier2[[#This Row],[Calculated emissions (kgCO2e) for this spend]]*(1+SupplychainTier2[[#This Row],[RSD]])))</f>
        <v>#VALUE!</v>
      </c>
      <c r="U326" s="86" t="e">
        <f>IF(SupplychainTier2[[#This Row],[Calculated emissions (kgCO2e) for this spend]]="","",(SupplychainTier2[[#This Row],[Calculated emissions (kgCO2e) for this spend]]*(1-SupplychainTier2[[#This Row],[RSD]])))</f>
        <v>#VALUE!</v>
      </c>
      <c r="V326" s="61">
        <v>0</v>
      </c>
    </row>
    <row r="327" spans="2:22" ht="15" hidden="1" thickBot="1" x14ac:dyDescent="0.2">
      <c r="B327" s="79" t="str">
        <f t="shared" si="79"/>
        <v/>
      </c>
      <c r="C327" s="80" t="str">
        <f t="shared" si="80"/>
        <v/>
      </c>
      <c r="D327" s="81"/>
      <c r="E327" s="82" t="s">
        <v>247</v>
      </c>
      <c r="F327" s="83"/>
      <c r="G327" s="84"/>
      <c r="H327" s="56" t="s">
        <v>101</v>
      </c>
      <c r="I327" s="57" t="e">
        <f>SupplychainTier2[[#This Row],[Spend for which Tier 2 method accounts]]</f>
        <v>#VALUE!</v>
      </c>
      <c r="J327" s="57" t="s">
        <v>101</v>
      </c>
      <c r="K327" s="57" t="str">
        <f>IFERROR(SupplychainTier2[[#This Row],[Calculated emissions (kgCO2e) for this spend]]/SupplychainTier2[[#This Row],[Spend for which Tier 2 method accounts]],"")</f>
        <v/>
      </c>
      <c r="L327" s="85"/>
      <c r="M327" s="59"/>
      <c r="N327" s="59"/>
      <c r="O327" s="61">
        <v>0</v>
      </c>
      <c r="P327" s="61">
        <v>0</v>
      </c>
      <c r="Q327" s="61" t="e">
        <f>SupplychainTier2[[#This Row],[Calculated emissions (kgCO2e) for this spend]]</f>
        <v>#VALUE!</v>
      </c>
      <c r="R327" s="61">
        <v>0</v>
      </c>
      <c r="S327" s="61">
        <v>0</v>
      </c>
      <c r="T327" s="86" t="e">
        <f>IF(SupplychainTier2[[#This Row],[Calculated emissions (kgCO2e) for this spend]]="","",(SupplychainTier2[[#This Row],[Calculated emissions (kgCO2e) for this spend]]*(1+SupplychainTier2[[#This Row],[RSD]])))</f>
        <v>#VALUE!</v>
      </c>
      <c r="U327" s="86" t="e">
        <f>IF(SupplychainTier2[[#This Row],[Calculated emissions (kgCO2e) for this spend]]="","",(SupplychainTier2[[#This Row],[Calculated emissions (kgCO2e) for this spend]]*(1-SupplychainTier2[[#This Row],[RSD]])))</f>
        <v>#VALUE!</v>
      </c>
      <c r="V327" s="61">
        <v>0</v>
      </c>
    </row>
    <row r="328" spans="2:22" ht="15" hidden="1" thickBot="1" x14ac:dyDescent="0.2">
      <c r="B328" s="79" t="str">
        <f t="shared" si="79"/>
        <v/>
      </c>
      <c r="C328" s="80" t="str">
        <f t="shared" si="80"/>
        <v/>
      </c>
      <c r="D328" s="81"/>
      <c r="E328" s="82" t="s">
        <v>247</v>
      </c>
      <c r="F328" s="83"/>
      <c r="G328" s="84"/>
      <c r="H328" s="56" t="s">
        <v>101</v>
      </c>
      <c r="I328" s="57" t="e">
        <f>SupplychainTier2[[#This Row],[Spend for which Tier 2 method accounts]]</f>
        <v>#VALUE!</v>
      </c>
      <c r="J328" s="57" t="s">
        <v>101</v>
      </c>
      <c r="K328" s="57" t="str">
        <f>IFERROR(SupplychainTier2[[#This Row],[Calculated emissions (kgCO2e) for this spend]]/SupplychainTier2[[#This Row],[Spend for which Tier 2 method accounts]],"")</f>
        <v/>
      </c>
      <c r="L328" s="85"/>
      <c r="M328" s="59"/>
      <c r="N328" s="59"/>
      <c r="O328" s="61">
        <v>0</v>
      </c>
      <c r="P328" s="61">
        <v>0</v>
      </c>
      <c r="Q328" s="61" t="e">
        <f>SupplychainTier2[[#This Row],[Calculated emissions (kgCO2e) for this spend]]</f>
        <v>#VALUE!</v>
      </c>
      <c r="R328" s="61">
        <v>0</v>
      </c>
      <c r="S328" s="61">
        <v>0</v>
      </c>
      <c r="T328" s="86" t="e">
        <f>IF(SupplychainTier2[[#This Row],[Calculated emissions (kgCO2e) for this spend]]="","",(SupplychainTier2[[#This Row],[Calculated emissions (kgCO2e) for this spend]]*(1+SupplychainTier2[[#This Row],[RSD]])))</f>
        <v>#VALUE!</v>
      </c>
      <c r="U328" s="86" t="e">
        <f>IF(SupplychainTier2[[#This Row],[Calculated emissions (kgCO2e) for this spend]]="","",(SupplychainTier2[[#This Row],[Calculated emissions (kgCO2e) for this spend]]*(1-SupplychainTier2[[#This Row],[RSD]])))</f>
        <v>#VALUE!</v>
      </c>
      <c r="V328" s="61">
        <v>0</v>
      </c>
    </row>
    <row r="329" spans="2:22" ht="15" hidden="1" thickBot="1" x14ac:dyDescent="0.2">
      <c r="B329" s="79" t="str">
        <f t="shared" si="79"/>
        <v/>
      </c>
      <c r="C329" s="80" t="str">
        <f t="shared" si="80"/>
        <v/>
      </c>
      <c r="D329" s="81"/>
      <c r="E329" s="82" t="s">
        <v>247</v>
      </c>
      <c r="F329" s="83"/>
      <c r="G329" s="84"/>
      <c r="H329" s="56" t="s">
        <v>101</v>
      </c>
      <c r="I329" s="57" t="e">
        <f>SupplychainTier2[[#This Row],[Spend for which Tier 2 method accounts]]</f>
        <v>#VALUE!</v>
      </c>
      <c r="J329" s="57" t="s">
        <v>101</v>
      </c>
      <c r="K329" s="57" t="str">
        <f>IFERROR(SupplychainTier2[[#This Row],[Calculated emissions (kgCO2e) for this spend]]/SupplychainTier2[[#This Row],[Spend for which Tier 2 method accounts]],"")</f>
        <v/>
      </c>
      <c r="L329" s="85"/>
      <c r="M329" s="59"/>
      <c r="N329" s="59"/>
      <c r="O329" s="61">
        <v>0</v>
      </c>
      <c r="P329" s="61">
        <v>0</v>
      </c>
      <c r="Q329" s="61" t="e">
        <f>SupplychainTier2[[#This Row],[Calculated emissions (kgCO2e) for this spend]]</f>
        <v>#VALUE!</v>
      </c>
      <c r="R329" s="61">
        <v>0</v>
      </c>
      <c r="S329" s="61">
        <v>0</v>
      </c>
      <c r="T329" s="86" t="e">
        <f>IF(SupplychainTier2[[#This Row],[Calculated emissions (kgCO2e) for this spend]]="","",(SupplychainTier2[[#This Row],[Calculated emissions (kgCO2e) for this spend]]*(1+SupplychainTier2[[#This Row],[RSD]])))</f>
        <v>#VALUE!</v>
      </c>
      <c r="U329" s="86" t="e">
        <f>IF(SupplychainTier2[[#This Row],[Calculated emissions (kgCO2e) for this spend]]="","",(SupplychainTier2[[#This Row],[Calculated emissions (kgCO2e) for this spend]]*(1-SupplychainTier2[[#This Row],[RSD]])))</f>
        <v>#VALUE!</v>
      </c>
      <c r="V329" s="61">
        <v>0</v>
      </c>
    </row>
    <row r="330" spans="2:22" ht="15" hidden="1" thickBot="1" x14ac:dyDescent="0.2">
      <c r="B330" s="79" t="str">
        <f t="shared" si="79"/>
        <v/>
      </c>
      <c r="C330" s="80" t="str">
        <f t="shared" si="80"/>
        <v/>
      </c>
      <c r="D330" s="81"/>
      <c r="E330" s="82" t="s">
        <v>247</v>
      </c>
      <c r="F330" s="83"/>
      <c r="G330" s="84"/>
      <c r="H330" s="56" t="s">
        <v>101</v>
      </c>
      <c r="I330" s="57" t="e">
        <f>SupplychainTier2[[#This Row],[Spend for which Tier 2 method accounts]]</f>
        <v>#VALUE!</v>
      </c>
      <c r="J330" s="57" t="s">
        <v>101</v>
      </c>
      <c r="K330" s="57" t="str">
        <f>IFERROR(SupplychainTier2[[#This Row],[Calculated emissions (kgCO2e) for this spend]]/SupplychainTier2[[#This Row],[Spend for which Tier 2 method accounts]],"")</f>
        <v/>
      </c>
      <c r="L330" s="85"/>
      <c r="M330" s="59"/>
      <c r="N330" s="59"/>
      <c r="O330" s="61">
        <v>0</v>
      </c>
      <c r="P330" s="61">
        <v>0</v>
      </c>
      <c r="Q330" s="61" t="e">
        <f>SupplychainTier2[[#This Row],[Calculated emissions (kgCO2e) for this spend]]</f>
        <v>#VALUE!</v>
      </c>
      <c r="R330" s="61">
        <v>0</v>
      </c>
      <c r="S330" s="61">
        <v>0</v>
      </c>
      <c r="T330" s="86" t="e">
        <f>IF(SupplychainTier2[[#This Row],[Calculated emissions (kgCO2e) for this spend]]="","",(SupplychainTier2[[#This Row],[Calculated emissions (kgCO2e) for this spend]]*(1+SupplychainTier2[[#This Row],[RSD]])))</f>
        <v>#VALUE!</v>
      </c>
      <c r="U330" s="86" t="e">
        <f>IF(SupplychainTier2[[#This Row],[Calculated emissions (kgCO2e) for this spend]]="","",(SupplychainTier2[[#This Row],[Calculated emissions (kgCO2e) for this spend]]*(1-SupplychainTier2[[#This Row],[RSD]])))</f>
        <v>#VALUE!</v>
      </c>
      <c r="V330" s="61">
        <v>0</v>
      </c>
    </row>
    <row r="331" spans="2:22" ht="15" hidden="1" thickBot="1" x14ac:dyDescent="0.2">
      <c r="B331" s="79" t="str">
        <f t="shared" si="79"/>
        <v/>
      </c>
      <c r="C331" s="80" t="str">
        <f t="shared" si="80"/>
        <v/>
      </c>
      <c r="D331" s="81"/>
      <c r="E331" s="82" t="s">
        <v>247</v>
      </c>
      <c r="F331" s="83"/>
      <c r="G331" s="84"/>
      <c r="H331" s="56" t="s">
        <v>101</v>
      </c>
      <c r="I331" s="57" t="e">
        <f>SupplychainTier2[[#This Row],[Spend for which Tier 2 method accounts]]</f>
        <v>#VALUE!</v>
      </c>
      <c r="J331" s="57" t="s">
        <v>101</v>
      </c>
      <c r="K331" s="57" t="str">
        <f>IFERROR(SupplychainTier2[[#This Row],[Calculated emissions (kgCO2e) for this spend]]/SupplychainTier2[[#This Row],[Spend for which Tier 2 method accounts]],"")</f>
        <v/>
      </c>
      <c r="L331" s="85"/>
      <c r="M331" s="59"/>
      <c r="N331" s="59"/>
      <c r="O331" s="61">
        <v>0</v>
      </c>
      <c r="P331" s="61">
        <v>0</v>
      </c>
      <c r="Q331" s="61" t="e">
        <f>SupplychainTier2[[#This Row],[Calculated emissions (kgCO2e) for this spend]]</f>
        <v>#VALUE!</v>
      </c>
      <c r="R331" s="61">
        <v>0</v>
      </c>
      <c r="S331" s="61">
        <v>0</v>
      </c>
      <c r="T331" s="86" t="e">
        <f>IF(SupplychainTier2[[#This Row],[Calculated emissions (kgCO2e) for this spend]]="","",(SupplychainTier2[[#This Row],[Calculated emissions (kgCO2e) for this spend]]*(1+SupplychainTier2[[#This Row],[RSD]])))</f>
        <v>#VALUE!</v>
      </c>
      <c r="U331" s="86" t="e">
        <f>IF(SupplychainTier2[[#This Row],[Calculated emissions (kgCO2e) for this spend]]="","",(SupplychainTier2[[#This Row],[Calculated emissions (kgCO2e) for this spend]]*(1-SupplychainTier2[[#This Row],[RSD]])))</f>
        <v>#VALUE!</v>
      </c>
      <c r="V331" s="61">
        <v>0</v>
      </c>
    </row>
    <row r="332" spans="2:22" ht="15" hidden="1" thickBot="1" x14ac:dyDescent="0.2">
      <c r="B332" s="79" t="str">
        <f t="shared" si="79"/>
        <v/>
      </c>
      <c r="C332" s="80" t="str">
        <f t="shared" si="80"/>
        <v/>
      </c>
      <c r="D332" s="81"/>
      <c r="E332" s="82" t="s">
        <v>247</v>
      </c>
      <c r="F332" s="83"/>
      <c r="G332" s="84"/>
      <c r="H332" s="56" t="s">
        <v>101</v>
      </c>
      <c r="I332" s="57" t="e">
        <f>SupplychainTier2[[#This Row],[Spend for which Tier 2 method accounts]]</f>
        <v>#VALUE!</v>
      </c>
      <c r="J332" s="57" t="s">
        <v>101</v>
      </c>
      <c r="K332" s="57" t="str">
        <f>IFERROR(SupplychainTier2[[#This Row],[Calculated emissions (kgCO2e) for this spend]]/SupplychainTier2[[#This Row],[Spend for which Tier 2 method accounts]],"")</f>
        <v/>
      </c>
      <c r="L332" s="85"/>
      <c r="M332" s="59"/>
      <c r="N332" s="59"/>
      <c r="O332" s="61">
        <v>0</v>
      </c>
      <c r="P332" s="61">
        <v>0</v>
      </c>
      <c r="Q332" s="61" t="e">
        <f>SupplychainTier2[[#This Row],[Calculated emissions (kgCO2e) for this spend]]</f>
        <v>#VALUE!</v>
      </c>
      <c r="R332" s="61">
        <v>0</v>
      </c>
      <c r="S332" s="61">
        <v>0</v>
      </c>
      <c r="T332" s="86" t="e">
        <f>IF(SupplychainTier2[[#This Row],[Calculated emissions (kgCO2e) for this spend]]="","",(SupplychainTier2[[#This Row],[Calculated emissions (kgCO2e) for this spend]]*(1+SupplychainTier2[[#This Row],[RSD]])))</f>
        <v>#VALUE!</v>
      </c>
      <c r="U332" s="86" t="e">
        <f>IF(SupplychainTier2[[#This Row],[Calculated emissions (kgCO2e) for this spend]]="","",(SupplychainTier2[[#This Row],[Calculated emissions (kgCO2e) for this spend]]*(1-SupplychainTier2[[#This Row],[RSD]])))</f>
        <v>#VALUE!</v>
      </c>
      <c r="V332" s="61">
        <v>0</v>
      </c>
    </row>
    <row r="333" spans="2:22" ht="15" hidden="1" thickBot="1" x14ac:dyDescent="0.2">
      <c r="B333" s="79" t="str">
        <f t="shared" si="79"/>
        <v/>
      </c>
      <c r="C333" s="80" t="str">
        <f t="shared" si="80"/>
        <v/>
      </c>
      <c r="D333" s="81"/>
      <c r="E333" s="82" t="s">
        <v>247</v>
      </c>
      <c r="F333" s="83"/>
      <c r="G333" s="84"/>
      <c r="H333" s="56" t="s">
        <v>101</v>
      </c>
      <c r="I333" s="57" t="e">
        <f>SupplychainTier2[[#This Row],[Spend for which Tier 2 method accounts]]</f>
        <v>#VALUE!</v>
      </c>
      <c r="J333" s="57" t="s">
        <v>101</v>
      </c>
      <c r="K333" s="57" t="str">
        <f>IFERROR(SupplychainTier2[[#This Row],[Calculated emissions (kgCO2e) for this spend]]/SupplychainTier2[[#This Row],[Spend for which Tier 2 method accounts]],"")</f>
        <v/>
      </c>
      <c r="L333" s="85"/>
      <c r="M333" s="59"/>
      <c r="N333" s="59"/>
      <c r="O333" s="61">
        <v>0</v>
      </c>
      <c r="P333" s="61">
        <v>0</v>
      </c>
      <c r="Q333" s="61" t="e">
        <f>SupplychainTier2[[#This Row],[Calculated emissions (kgCO2e) for this spend]]</f>
        <v>#VALUE!</v>
      </c>
      <c r="R333" s="61">
        <v>0</v>
      </c>
      <c r="S333" s="61">
        <v>0</v>
      </c>
      <c r="T333" s="86" t="e">
        <f>IF(SupplychainTier2[[#This Row],[Calculated emissions (kgCO2e) for this spend]]="","",(SupplychainTier2[[#This Row],[Calculated emissions (kgCO2e) for this spend]]*(1+SupplychainTier2[[#This Row],[RSD]])))</f>
        <v>#VALUE!</v>
      </c>
      <c r="U333" s="86" t="e">
        <f>IF(SupplychainTier2[[#This Row],[Calculated emissions (kgCO2e) for this spend]]="","",(SupplychainTier2[[#This Row],[Calculated emissions (kgCO2e) for this spend]]*(1-SupplychainTier2[[#This Row],[RSD]])))</f>
        <v>#VALUE!</v>
      </c>
      <c r="V333" s="61">
        <v>0</v>
      </c>
    </row>
    <row r="334" spans="2:22" ht="15" hidden="1" thickBot="1" x14ac:dyDescent="0.2">
      <c r="B334" s="79" t="str">
        <f t="shared" si="79"/>
        <v/>
      </c>
      <c r="C334" s="80" t="str">
        <f t="shared" si="80"/>
        <v/>
      </c>
      <c r="D334" s="81"/>
      <c r="E334" s="82" t="s">
        <v>247</v>
      </c>
      <c r="F334" s="83"/>
      <c r="G334" s="84"/>
      <c r="H334" s="56" t="s">
        <v>101</v>
      </c>
      <c r="I334" s="57" t="e">
        <f>SupplychainTier2[[#This Row],[Spend for which Tier 2 method accounts]]</f>
        <v>#VALUE!</v>
      </c>
      <c r="J334" s="57" t="s">
        <v>101</v>
      </c>
      <c r="K334" s="57" t="str">
        <f>IFERROR(SupplychainTier2[[#This Row],[Calculated emissions (kgCO2e) for this spend]]/SupplychainTier2[[#This Row],[Spend for which Tier 2 method accounts]],"")</f>
        <v/>
      </c>
      <c r="L334" s="85"/>
      <c r="M334" s="59"/>
      <c r="N334" s="59"/>
      <c r="O334" s="61">
        <v>0</v>
      </c>
      <c r="P334" s="61">
        <v>0</v>
      </c>
      <c r="Q334" s="61" t="e">
        <f>SupplychainTier2[[#This Row],[Calculated emissions (kgCO2e) for this spend]]</f>
        <v>#VALUE!</v>
      </c>
      <c r="R334" s="61">
        <v>0</v>
      </c>
      <c r="S334" s="61">
        <v>0</v>
      </c>
      <c r="T334" s="86" t="e">
        <f>IF(SupplychainTier2[[#This Row],[Calculated emissions (kgCO2e) for this spend]]="","",(SupplychainTier2[[#This Row],[Calculated emissions (kgCO2e) for this spend]]*(1+SupplychainTier2[[#This Row],[RSD]])))</f>
        <v>#VALUE!</v>
      </c>
      <c r="U334" s="86" t="e">
        <f>IF(SupplychainTier2[[#This Row],[Calculated emissions (kgCO2e) for this spend]]="","",(SupplychainTier2[[#This Row],[Calculated emissions (kgCO2e) for this spend]]*(1-SupplychainTier2[[#This Row],[RSD]])))</f>
        <v>#VALUE!</v>
      </c>
      <c r="V334" s="61">
        <v>0</v>
      </c>
    </row>
    <row r="335" spans="2:22" ht="15" hidden="1" thickBot="1" x14ac:dyDescent="0.2">
      <c r="B335" s="79" t="str">
        <f t="shared" si="79"/>
        <v/>
      </c>
      <c r="C335" s="80" t="str">
        <f t="shared" si="80"/>
        <v/>
      </c>
      <c r="D335" s="81"/>
      <c r="E335" s="82" t="s">
        <v>247</v>
      </c>
      <c r="F335" s="83"/>
      <c r="G335" s="84"/>
      <c r="H335" s="56" t="s">
        <v>101</v>
      </c>
      <c r="I335" s="57" t="e">
        <f>SupplychainTier2[[#This Row],[Spend for which Tier 2 method accounts]]</f>
        <v>#VALUE!</v>
      </c>
      <c r="J335" s="57" t="s">
        <v>101</v>
      </c>
      <c r="K335" s="57" t="str">
        <f>IFERROR(SupplychainTier2[[#This Row],[Calculated emissions (kgCO2e) for this spend]]/SupplychainTier2[[#This Row],[Spend for which Tier 2 method accounts]],"")</f>
        <v/>
      </c>
      <c r="L335" s="85"/>
      <c r="M335" s="59"/>
      <c r="N335" s="59"/>
      <c r="O335" s="61">
        <v>0</v>
      </c>
      <c r="P335" s="61">
        <v>0</v>
      </c>
      <c r="Q335" s="61" t="e">
        <f>SupplychainTier2[[#This Row],[Calculated emissions (kgCO2e) for this spend]]</f>
        <v>#VALUE!</v>
      </c>
      <c r="R335" s="61">
        <v>0</v>
      </c>
      <c r="S335" s="61">
        <v>0</v>
      </c>
      <c r="T335" s="86" t="e">
        <f>IF(SupplychainTier2[[#This Row],[Calculated emissions (kgCO2e) for this spend]]="","",(SupplychainTier2[[#This Row],[Calculated emissions (kgCO2e) for this spend]]*(1+SupplychainTier2[[#This Row],[RSD]])))</f>
        <v>#VALUE!</v>
      </c>
      <c r="U335" s="86" t="e">
        <f>IF(SupplychainTier2[[#This Row],[Calculated emissions (kgCO2e) for this spend]]="","",(SupplychainTier2[[#This Row],[Calculated emissions (kgCO2e) for this spend]]*(1-SupplychainTier2[[#This Row],[RSD]])))</f>
        <v>#VALUE!</v>
      </c>
      <c r="V335" s="61">
        <v>0</v>
      </c>
    </row>
    <row r="336" spans="2:22" ht="15" hidden="1" thickBot="1" x14ac:dyDescent="0.2">
      <c r="B336" s="79" t="str">
        <f t="shared" si="79"/>
        <v/>
      </c>
      <c r="C336" s="80" t="str">
        <f t="shared" si="80"/>
        <v/>
      </c>
      <c r="D336" s="81"/>
      <c r="E336" s="82" t="s">
        <v>247</v>
      </c>
      <c r="F336" s="83"/>
      <c r="G336" s="84"/>
      <c r="H336" s="56" t="s">
        <v>101</v>
      </c>
      <c r="I336" s="57" t="e">
        <f>SupplychainTier2[[#This Row],[Spend for which Tier 2 method accounts]]</f>
        <v>#VALUE!</v>
      </c>
      <c r="J336" s="57" t="s">
        <v>101</v>
      </c>
      <c r="K336" s="57" t="str">
        <f>IFERROR(SupplychainTier2[[#This Row],[Calculated emissions (kgCO2e) for this spend]]/SupplychainTier2[[#This Row],[Spend for which Tier 2 method accounts]],"")</f>
        <v/>
      </c>
      <c r="L336" s="85"/>
      <c r="M336" s="59"/>
      <c r="N336" s="59"/>
      <c r="O336" s="61">
        <v>0</v>
      </c>
      <c r="P336" s="61">
        <v>0</v>
      </c>
      <c r="Q336" s="61" t="e">
        <f>SupplychainTier2[[#This Row],[Calculated emissions (kgCO2e) for this spend]]</f>
        <v>#VALUE!</v>
      </c>
      <c r="R336" s="61">
        <v>0</v>
      </c>
      <c r="S336" s="61">
        <v>0</v>
      </c>
      <c r="T336" s="86" t="e">
        <f>IF(SupplychainTier2[[#This Row],[Calculated emissions (kgCO2e) for this spend]]="","",(SupplychainTier2[[#This Row],[Calculated emissions (kgCO2e) for this spend]]*(1+SupplychainTier2[[#This Row],[RSD]])))</f>
        <v>#VALUE!</v>
      </c>
      <c r="U336" s="86" t="e">
        <f>IF(SupplychainTier2[[#This Row],[Calculated emissions (kgCO2e) for this spend]]="","",(SupplychainTier2[[#This Row],[Calculated emissions (kgCO2e) for this spend]]*(1-SupplychainTier2[[#This Row],[RSD]])))</f>
        <v>#VALUE!</v>
      </c>
      <c r="V336" s="61">
        <v>0</v>
      </c>
    </row>
    <row r="337" spans="2:22" ht="15" hidden="1" thickBot="1" x14ac:dyDescent="0.2">
      <c r="B337" s="79" t="str">
        <f t="shared" si="79"/>
        <v/>
      </c>
      <c r="C337" s="80" t="str">
        <f t="shared" si="80"/>
        <v/>
      </c>
      <c r="D337" s="81"/>
      <c r="E337" s="82" t="s">
        <v>247</v>
      </c>
      <c r="F337" s="83"/>
      <c r="G337" s="84"/>
      <c r="H337" s="56" t="s">
        <v>101</v>
      </c>
      <c r="I337" s="57" t="e">
        <f>SupplychainTier2[[#This Row],[Spend for which Tier 2 method accounts]]</f>
        <v>#VALUE!</v>
      </c>
      <c r="J337" s="57" t="s">
        <v>101</v>
      </c>
      <c r="K337" s="57" t="str">
        <f>IFERROR(SupplychainTier2[[#This Row],[Calculated emissions (kgCO2e) for this spend]]/SupplychainTier2[[#This Row],[Spend for which Tier 2 method accounts]],"")</f>
        <v/>
      </c>
      <c r="L337" s="85"/>
      <c r="M337" s="59"/>
      <c r="N337" s="59"/>
      <c r="O337" s="61">
        <v>0</v>
      </c>
      <c r="P337" s="61">
        <v>0</v>
      </c>
      <c r="Q337" s="61" t="e">
        <f>SupplychainTier2[[#This Row],[Calculated emissions (kgCO2e) for this spend]]</f>
        <v>#VALUE!</v>
      </c>
      <c r="R337" s="61">
        <v>0</v>
      </c>
      <c r="S337" s="61">
        <v>0</v>
      </c>
      <c r="T337" s="86" t="e">
        <f>IF(SupplychainTier2[[#This Row],[Calculated emissions (kgCO2e) for this spend]]="","",(SupplychainTier2[[#This Row],[Calculated emissions (kgCO2e) for this spend]]*(1+SupplychainTier2[[#This Row],[RSD]])))</f>
        <v>#VALUE!</v>
      </c>
      <c r="U337" s="86" t="e">
        <f>IF(SupplychainTier2[[#This Row],[Calculated emissions (kgCO2e) for this spend]]="","",(SupplychainTier2[[#This Row],[Calculated emissions (kgCO2e) for this spend]]*(1-SupplychainTier2[[#This Row],[RSD]])))</f>
        <v>#VALUE!</v>
      </c>
      <c r="V337" s="61">
        <v>0</v>
      </c>
    </row>
    <row r="338" spans="2:22" ht="15" hidden="1" thickBot="1" x14ac:dyDescent="0.2">
      <c r="B338" s="79" t="str">
        <f t="shared" si="79"/>
        <v/>
      </c>
      <c r="C338" s="80" t="str">
        <f t="shared" si="80"/>
        <v/>
      </c>
      <c r="D338" s="81"/>
      <c r="E338" s="82" t="s">
        <v>247</v>
      </c>
      <c r="F338" s="83"/>
      <c r="G338" s="84"/>
      <c r="H338" s="56" t="s">
        <v>101</v>
      </c>
      <c r="I338" s="57" t="e">
        <f>SupplychainTier2[[#This Row],[Spend for which Tier 2 method accounts]]</f>
        <v>#VALUE!</v>
      </c>
      <c r="J338" s="57" t="s">
        <v>101</v>
      </c>
      <c r="K338" s="57" t="str">
        <f>IFERROR(SupplychainTier2[[#This Row],[Calculated emissions (kgCO2e) for this spend]]/SupplychainTier2[[#This Row],[Spend for which Tier 2 method accounts]],"")</f>
        <v/>
      </c>
      <c r="L338" s="85"/>
      <c r="M338" s="59"/>
      <c r="N338" s="59"/>
      <c r="O338" s="61">
        <v>0</v>
      </c>
      <c r="P338" s="61">
        <v>0</v>
      </c>
      <c r="Q338" s="61" t="e">
        <f>SupplychainTier2[[#This Row],[Calculated emissions (kgCO2e) for this spend]]</f>
        <v>#VALUE!</v>
      </c>
      <c r="R338" s="61">
        <v>0</v>
      </c>
      <c r="S338" s="61">
        <v>0</v>
      </c>
      <c r="T338" s="86" t="e">
        <f>IF(SupplychainTier2[[#This Row],[Calculated emissions (kgCO2e) for this spend]]="","",(SupplychainTier2[[#This Row],[Calculated emissions (kgCO2e) for this spend]]*(1+SupplychainTier2[[#This Row],[RSD]])))</f>
        <v>#VALUE!</v>
      </c>
      <c r="U338" s="86" t="e">
        <f>IF(SupplychainTier2[[#This Row],[Calculated emissions (kgCO2e) for this spend]]="","",(SupplychainTier2[[#This Row],[Calculated emissions (kgCO2e) for this spend]]*(1-SupplychainTier2[[#This Row],[RSD]])))</f>
        <v>#VALUE!</v>
      </c>
      <c r="V338" s="61">
        <v>0</v>
      </c>
    </row>
    <row r="339" spans="2:22" ht="15" hidden="1" thickBot="1" x14ac:dyDescent="0.2">
      <c r="B339" s="79" t="str">
        <f t="shared" si="79"/>
        <v/>
      </c>
      <c r="C339" s="80" t="str">
        <f t="shared" si="80"/>
        <v/>
      </c>
      <c r="D339" s="81"/>
      <c r="E339" s="82" t="s">
        <v>247</v>
      </c>
      <c r="F339" s="83"/>
      <c r="G339" s="84"/>
      <c r="H339" s="56" t="s">
        <v>101</v>
      </c>
      <c r="I339" s="57" t="e">
        <f>SupplychainTier2[[#This Row],[Spend for which Tier 2 method accounts]]</f>
        <v>#VALUE!</v>
      </c>
      <c r="J339" s="57" t="s">
        <v>101</v>
      </c>
      <c r="K339" s="57" t="str">
        <f>IFERROR(SupplychainTier2[[#This Row],[Calculated emissions (kgCO2e) for this spend]]/SupplychainTier2[[#This Row],[Spend for which Tier 2 method accounts]],"")</f>
        <v/>
      </c>
      <c r="L339" s="85"/>
      <c r="M339" s="59"/>
      <c r="N339" s="59"/>
      <c r="O339" s="61">
        <v>0</v>
      </c>
      <c r="P339" s="61">
        <v>0</v>
      </c>
      <c r="Q339" s="61" t="e">
        <f>SupplychainTier2[[#This Row],[Calculated emissions (kgCO2e) for this spend]]</f>
        <v>#VALUE!</v>
      </c>
      <c r="R339" s="61">
        <v>0</v>
      </c>
      <c r="S339" s="61">
        <v>0</v>
      </c>
      <c r="T339" s="86" t="e">
        <f>IF(SupplychainTier2[[#This Row],[Calculated emissions (kgCO2e) for this spend]]="","",(SupplychainTier2[[#This Row],[Calculated emissions (kgCO2e) for this spend]]*(1+SupplychainTier2[[#This Row],[RSD]])))</f>
        <v>#VALUE!</v>
      </c>
      <c r="U339" s="86" t="e">
        <f>IF(SupplychainTier2[[#This Row],[Calculated emissions (kgCO2e) for this spend]]="","",(SupplychainTier2[[#This Row],[Calculated emissions (kgCO2e) for this spend]]*(1-SupplychainTier2[[#This Row],[RSD]])))</f>
        <v>#VALUE!</v>
      </c>
      <c r="V339" s="61">
        <v>0</v>
      </c>
    </row>
    <row r="340" spans="2:22" ht="15" hidden="1" thickBot="1" x14ac:dyDescent="0.2">
      <c r="B340" s="79" t="str">
        <f t="shared" si="79"/>
        <v/>
      </c>
      <c r="C340" s="80" t="str">
        <f t="shared" si="80"/>
        <v/>
      </c>
      <c r="D340" s="81"/>
      <c r="E340" s="82" t="s">
        <v>247</v>
      </c>
      <c r="F340" s="83"/>
      <c r="G340" s="84"/>
      <c r="H340" s="56" t="s">
        <v>101</v>
      </c>
      <c r="I340" s="57" t="e">
        <f>SupplychainTier2[[#This Row],[Spend for which Tier 2 method accounts]]</f>
        <v>#VALUE!</v>
      </c>
      <c r="J340" s="57" t="s">
        <v>101</v>
      </c>
      <c r="K340" s="57" t="str">
        <f>IFERROR(SupplychainTier2[[#This Row],[Calculated emissions (kgCO2e) for this spend]]/SupplychainTier2[[#This Row],[Spend for which Tier 2 method accounts]],"")</f>
        <v/>
      </c>
      <c r="L340" s="85"/>
      <c r="M340" s="59"/>
      <c r="N340" s="59"/>
      <c r="O340" s="61">
        <v>0</v>
      </c>
      <c r="P340" s="61">
        <v>0</v>
      </c>
      <c r="Q340" s="61" t="e">
        <f>SupplychainTier2[[#This Row],[Calculated emissions (kgCO2e) for this spend]]</f>
        <v>#VALUE!</v>
      </c>
      <c r="R340" s="61">
        <v>0</v>
      </c>
      <c r="S340" s="61">
        <v>0</v>
      </c>
      <c r="T340" s="86" t="e">
        <f>IF(SupplychainTier2[[#This Row],[Calculated emissions (kgCO2e) for this spend]]="","",(SupplychainTier2[[#This Row],[Calculated emissions (kgCO2e) for this spend]]*(1+SupplychainTier2[[#This Row],[RSD]])))</f>
        <v>#VALUE!</v>
      </c>
      <c r="U340" s="86" t="e">
        <f>IF(SupplychainTier2[[#This Row],[Calculated emissions (kgCO2e) for this spend]]="","",(SupplychainTier2[[#This Row],[Calculated emissions (kgCO2e) for this spend]]*(1-SupplychainTier2[[#This Row],[RSD]])))</f>
        <v>#VALUE!</v>
      </c>
      <c r="V340" s="61">
        <v>0</v>
      </c>
    </row>
    <row r="341" spans="2:22" ht="15" hidden="1" thickBot="1" x14ac:dyDescent="0.2">
      <c r="B341" s="79" t="str">
        <f t="shared" si="79"/>
        <v/>
      </c>
      <c r="C341" s="80" t="str">
        <f t="shared" si="80"/>
        <v/>
      </c>
      <c r="D341" s="81"/>
      <c r="E341" s="82" t="s">
        <v>247</v>
      </c>
      <c r="F341" s="83"/>
      <c r="G341" s="84"/>
      <c r="H341" s="56" t="s">
        <v>101</v>
      </c>
      <c r="I341" s="57" t="e">
        <f>SupplychainTier2[[#This Row],[Spend for which Tier 2 method accounts]]</f>
        <v>#VALUE!</v>
      </c>
      <c r="J341" s="57" t="s">
        <v>101</v>
      </c>
      <c r="K341" s="57" t="str">
        <f>IFERROR(SupplychainTier2[[#This Row],[Calculated emissions (kgCO2e) for this spend]]/SupplychainTier2[[#This Row],[Spend for which Tier 2 method accounts]],"")</f>
        <v/>
      </c>
      <c r="L341" s="85"/>
      <c r="M341" s="59"/>
      <c r="N341" s="59"/>
      <c r="O341" s="61">
        <v>0</v>
      </c>
      <c r="P341" s="61">
        <v>0</v>
      </c>
      <c r="Q341" s="61" t="e">
        <f>SupplychainTier2[[#This Row],[Calculated emissions (kgCO2e) for this spend]]</f>
        <v>#VALUE!</v>
      </c>
      <c r="R341" s="61">
        <v>0</v>
      </c>
      <c r="S341" s="61">
        <v>0</v>
      </c>
      <c r="T341" s="86" t="e">
        <f>IF(SupplychainTier2[[#This Row],[Calculated emissions (kgCO2e) for this spend]]="","",(SupplychainTier2[[#This Row],[Calculated emissions (kgCO2e) for this spend]]*(1+SupplychainTier2[[#This Row],[RSD]])))</f>
        <v>#VALUE!</v>
      </c>
      <c r="U341" s="86" t="e">
        <f>IF(SupplychainTier2[[#This Row],[Calculated emissions (kgCO2e) for this spend]]="","",(SupplychainTier2[[#This Row],[Calculated emissions (kgCO2e) for this spend]]*(1-SupplychainTier2[[#This Row],[RSD]])))</f>
        <v>#VALUE!</v>
      </c>
      <c r="V341" s="61">
        <v>0</v>
      </c>
    </row>
    <row r="342" spans="2:22" ht="15" hidden="1" thickBot="1" x14ac:dyDescent="0.2">
      <c r="B342" s="79" t="str">
        <f t="shared" si="79"/>
        <v/>
      </c>
      <c r="C342" s="80" t="str">
        <f t="shared" si="80"/>
        <v/>
      </c>
      <c r="D342" s="81"/>
      <c r="E342" s="82" t="s">
        <v>247</v>
      </c>
      <c r="F342" s="83"/>
      <c r="G342" s="84"/>
      <c r="H342" s="56" t="s">
        <v>101</v>
      </c>
      <c r="I342" s="57" t="e">
        <f>SupplychainTier2[[#This Row],[Spend for which Tier 2 method accounts]]</f>
        <v>#VALUE!</v>
      </c>
      <c r="J342" s="57" t="s">
        <v>101</v>
      </c>
      <c r="K342" s="57" t="str">
        <f>IFERROR(SupplychainTier2[[#This Row],[Calculated emissions (kgCO2e) for this spend]]/SupplychainTier2[[#This Row],[Spend for which Tier 2 method accounts]],"")</f>
        <v/>
      </c>
      <c r="L342" s="85"/>
      <c r="M342" s="59"/>
      <c r="N342" s="59"/>
      <c r="O342" s="61">
        <v>0</v>
      </c>
      <c r="P342" s="61">
        <v>0</v>
      </c>
      <c r="Q342" s="61" t="e">
        <f>SupplychainTier2[[#This Row],[Calculated emissions (kgCO2e) for this spend]]</f>
        <v>#VALUE!</v>
      </c>
      <c r="R342" s="61">
        <v>0</v>
      </c>
      <c r="S342" s="61">
        <v>0</v>
      </c>
      <c r="T342" s="86" t="e">
        <f>IF(SupplychainTier2[[#This Row],[Calculated emissions (kgCO2e) for this spend]]="","",(SupplychainTier2[[#This Row],[Calculated emissions (kgCO2e) for this spend]]*(1+SupplychainTier2[[#This Row],[RSD]])))</f>
        <v>#VALUE!</v>
      </c>
      <c r="U342" s="86" t="e">
        <f>IF(SupplychainTier2[[#This Row],[Calculated emissions (kgCO2e) for this spend]]="","",(SupplychainTier2[[#This Row],[Calculated emissions (kgCO2e) for this spend]]*(1-SupplychainTier2[[#This Row],[RSD]])))</f>
        <v>#VALUE!</v>
      </c>
      <c r="V342" s="61">
        <v>0</v>
      </c>
    </row>
    <row r="343" spans="2:22" ht="15" hidden="1" thickBot="1" x14ac:dyDescent="0.2">
      <c r="B343" s="79" t="str">
        <f t="shared" si="79"/>
        <v/>
      </c>
      <c r="C343" s="80" t="str">
        <f t="shared" si="80"/>
        <v/>
      </c>
      <c r="D343" s="81"/>
      <c r="E343" s="82" t="s">
        <v>247</v>
      </c>
      <c r="F343" s="83"/>
      <c r="G343" s="84"/>
      <c r="H343" s="56" t="s">
        <v>101</v>
      </c>
      <c r="I343" s="57" t="e">
        <f>SupplychainTier2[[#This Row],[Spend for which Tier 2 method accounts]]</f>
        <v>#VALUE!</v>
      </c>
      <c r="J343" s="57" t="s">
        <v>101</v>
      </c>
      <c r="K343" s="57" t="str">
        <f>IFERROR(SupplychainTier2[[#This Row],[Calculated emissions (kgCO2e) for this spend]]/SupplychainTier2[[#This Row],[Spend for which Tier 2 method accounts]],"")</f>
        <v/>
      </c>
      <c r="L343" s="85"/>
      <c r="M343" s="59"/>
      <c r="N343" s="59"/>
      <c r="O343" s="61">
        <v>0</v>
      </c>
      <c r="P343" s="61">
        <v>0</v>
      </c>
      <c r="Q343" s="61" t="e">
        <f>SupplychainTier2[[#This Row],[Calculated emissions (kgCO2e) for this spend]]</f>
        <v>#VALUE!</v>
      </c>
      <c r="R343" s="61">
        <v>0</v>
      </c>
      <c r="S343" s="61">
        <v>0</v>
      </c>
      <c r="T343" s="86" t="e">
        <f>IF(SupplychainTier2[[#This Row],[Calculated emissions (kgCO2e) for this spend]]="","",(SupplychainTier2[[#This Row],[Calculated emissions (kgCO2e) for this spend]]*(1+SupplychainTier2[[#This Row],[RSD]])))</f>
        <v>#VALUE!</v>
      </c>
      <c r="U343" s="86" t="e">
        <f>IF(SupplychainTier2[[#This Row],[Calculated emissions (kgCO2e) for this spend]]="","",(SupplychainTier2[[#This Row],[Calculated emissions (kgCO2e) for this spend]]*(1-SupplychainTier2[[#This Row],[RSD]])))</f>
        <v>#VALUE!</v>
      </c>
      <c r="V343" s="61">
        <v>0</v>
      </c>
    </row>
    <row r="344" spans="2:22" ht="15" hidden="1" thickBot="1" x14ac:dyDescent="0.2">
      <c r="B344" s="79" t="str">
        <f t="shared" si="79"/>
        <v/>
      </c>
      <c r="C344" s="80" t="str">
        <f t="shared" si="80"/>
        <v/>
      </c>
      <c r="D344" s="81"/>
      <c r="E344" s="82" t="s">
        <v>247</v>
      </c>
      <c r="F344" s="83"/>
      <c r="G344" s="84"/>
      <c r="H344" s="56" t="s">
        <v>101</v>
      </c>
      <c r="I344" s="57" t="e">
        <f>SupplychainTier2[[#This Row],[Spend for which Tier 2 method accounts]]</f>
        <v>#VALUE!</v>
      </c>
      <c r="J344" s="57" t="s">
        <v>101</v>
      </c>
      <c r="K344" s="57" t="str">
        <f>IFERROR(SupplychainTier2[[#This Row],[Calculated emissions (kgCO2e) for this spend]]/SupplychainTier2[[#This Row],[Spend for which Tier 2 method accounts]],"")</f>
        <v/>
      </c>
      <c r="L344" s="85"/>
      <c r="M344" s="59"/>
      <c r="N344" s="59"/>
      <c r="O344" s="61">
        <v>0</v>
      </c>
      <c r="P344" s="61">
        <v>0</v>
      </c>
      <c r="Q344" s="61" t="e">
        <f>SupplychainTier2[[#This Row],[Calculated emissions (kgCO2e) for this spend]]</f>
        <v>#VALUE!</v>
      </c>
      <c r="R344" s="61">
        <v>0</v>
      </c>
      <c r="S344" s="61">
        <v>0</v>
      </c>
      <c r="T344" s="86" t="e">
        <f>IF(SupplychainTier2[[#This Row],[Calculated emissions (kgCO2e) for this spend]]="","",(SupplychainTier2[[#This Row],[Calculated emissions (kgCO2e) for this spend]]*(1+SupplychainTier2[[#This Row],[RSD]])))</f>
        <v>#VALUE!</v>
      </c>
      <c r="U344" s="86" t="e">
        <f>IF(SupplychainTier2[[#This Row],[Calculated emissions (kgCO2e) for this spend]]="","",(SupplychainTier2[[#This Row],[Calculated emissions (kgCO2e) for this spend]]*(1-SupplychainTier2[[#This Row],[RSD]])))</f>
        <v>#VALUE!</v>
      </c>
      <c r="V344" s="61">
        <v>0</v>
      </c>
    </row>
    <row r="345" spans="2:22" ht="15" hidden="1" thickBot="1" x14ac:dyDescent="0.2">
      <c r="B345" s="79" t="str">
        <f t="shared" si="79"/>
        <v/>
      </c>
      <c r="C345" s="80" t="str">
        <f t="shared" si="80"/>
        <v/>
      </c>
      <c r="D345" s="81"/>
      <c r="E345" s="82" t="s">
        <v>247</v>
      </c>
      <c r="F345" s="83"/>
      <c r="G345" s="84"/>
      <c r="H345" s="56" t="s">
        <v>101</v>
      </c>
      <c r="I345" s="57" t="e">
        <f>SupplychainTier2[[#This Row],[Spend for which Tier 2 method accounts]]</f>
        <v>#VALUE!</v>
      </c>
      <c r="J345" s="57" t="s">
        <v>101</v>
      </c>
      <c r="K345" s="57" t="str">
        <f>IFERROR(SupplychainTier2[[#This Row],[Calculated emissions (kgCO2e) for this spend]]/SupplychainTier2[[#This Row],[Spend for which Tier 2 method accounts]],"")</f>
        <v/>
      </c>
      <c r="L345" s="85"/>
      <c r="M345" s="59"/>
      <c r="N345" s="59"/>
      <c r="O345" s="61">
        <v>0</v>
      </c>
      <c r="P345" s="61">
        <v>0</v>
      </c>
      <c r="Q345" s="61" t="e">
        <f>SupplychainTier2[[#This Row],[Calculated emissions (kgCO2e) for this spend]]</f>
        <v>#VALUE!</v>
      </c>
      <c r="R345" s="61">
        <v>0</v>
      </c>
      <c r="S345" s="61">
        <v>0</v>
      </c>
      <c r="T345" s="86" t="e">
        <f>IF(SupplychainTier2[[#This Row],[Calculated emissions (kgCO2e) for this spend]]="","",(SupplychainTier2[[#This Row],[Calculated emissions (kgCO2e) for this spend]]*(1+SupplychainTier2[[#This Row],[RSD]])))</f>
        <v>#VALUE!</v>
      </c>
      <c r="U345" s="86" t="e">
        <f>IF(SupplychainTier2[[#This Row],[Calculated emissions (kgCO2e) for this spend]]="","",(SupplychainTier2[[#This Row],[Calculated emissions (kgCO2e) for this spend]]*(1-SupplychainTier2[[#This Row],[RSD]])))</f>
        <v>#VALUE!</v>
      </c>
      <c r="V345" s="61">
        <v>0</v>
      </c>
    </row>
    <row r="346" spans="2:22" ht="15" hidden="1" thickBot="1" x14ac:dyDescent="0.2">
      <c r="B346" s="79" t="str">
        <f t="shared" si="79"/>
        <v/>
      </c>
      <c r="C346" s="80" t="str">
        <f t="shared" si="80"/>
        <v/>
      </c>
      <c r="D346" s="81"/>
      <c r="E346" s="82" t="s">
        <v>247</v>
      </c>
      <c r="F346" s="83"/>
      <c r="G346" s="84"/>
      <c r="H346" s="56" t="s">
        <v>101</v>
      </c>
      <c r="I346" s="57" t="e">
        <f>SupplychainTier2[[#This Row],[Spend for which Tier 2 method accounts]]</f>
        <v>#VALUE!</v>
      </c>
      <c r="J346" s="57" t="s">
        <v>101</v>
      </c>
      <c r="K346" s="57" t="str">
        <f>IFERROR(SupplychainTier2[[#This Row],[Calculated emissions (kgCO2e) for this spend]]/SupplychainTier2[[#This Row],[Spend for which Tier 2 method accounts]],"")</f>
        <v/>
      </c>
      <c r="L346" s="85"/>
      <c r="M346" s="59"/>
      <c r="N346" s="59"/>
      <c r="O346" s="61">
        <v>0</v>
      </c>
      <c r="P346" s="61">
        <v>0</v>
      </c>
      <c r="Q346" s="61" t="e">
        <f>SupplychainTier2[[#This Row],[Calculated emissions (kgCO2e) for this spend]]</f>
        <v>#VALUE!</v>
      </c>
      <c r="R346" s="61">
        <v>0</v>
      </c>
      <c r="S346" s="61">
        <v>0</v>
      </c>
      <c r="T346" s="86" t="e">
        <f>IF(SupplychainTier2[[#This Row],[Calculated emissions (kgCO2e) for this spend]]="","",(SupplychainTier2[[#This Row],[Calculated emissions (kgCO2e) for this spend]]*(1+SupplychainTier2[[#This Row],[RSD]])))</f>
        <v>#VALUE!</v>
      </c>
      <c r="U346" s="86" t="e">
        <f>IF(SupplychainTier2[[#This Row],[Calculated emissions (kgCO2e) for this spend]]="","",(SupplychainTier2[[#This Row],[Calculated emissions (kgCO2e) for this spend]]*(1-SupplychainTier2[[#This Row],[RSD]])))</f>
        <v>#VALUE!</v>
      </c>
      <c r="V346" s="61">
        <v>0</v>
      </c>
    </row>
    <row r="347" spans="2:22" ht="15" hidden="1" thickBot="1" x14ac:dyDescent="0.2">
      <c r="B347" s="79" t="str">
        <f t="shared" si="79"/>
        <v/>
      </c>
      <c r="C347" s="80" t="str">
        <f t="shared" si="80"/>
        <v/>
      </c>
      <c r="D347" s="81"/>
      <c r="E347" s="82" t="s">
        <v>247</v>
      </c>
      <c r="F347" s="83"/>
      <c r="G347" s="84"/>
      <c r="H347" s="56" t="s">
        <v>101</v>
      </c>
      <c r="I347" s="57" t="e">
        <f>SupplychainTier2[[#This Row],[Spend for which Tier 2 method accounts]]</f>
        <v>#VALUE!</v>
      </c>
      <c r="J347" s="57" t="s">
        <v>101</v>
      </c>
      <c r="K347" s="57" t="str">
        <f>IFERROR(SupplychainTier2[[#This Row],[Calculated emissions (kgCO2e) for this spend]]/SupplychainTier2[[#This Row],[Spend for which Tier 2 method accounts]],"")</f>
        <v/>
      </c>
      <c r="L347" s="85"/>
      <c r="M347" s="59"/>
      <c r="N347" s="59"/>
      <c r="O347" s="61">
        <v>0</v>
      </c>
      <c r="P347" s="61">
        <v>0</v>
      </c>
      <c r="Q347" s="61" t="e">
        <f>SupplychainTier2[[#This Row],[Calculated emissions (kgCO2e) for this spend]]</f>
        <v>#VALUE!</v>
      </c>
      <c r="R347" s="61">
        <v>0</v>
      </c>
      <c r="S347" s="61">
        <v>0</v>
      </c>
      <c r="T347" s="86" t="e">
        <f>IF(SupplychainTier2[[#This Row],[Calculated emissions (kgCO2e) for this spend]]="","",(SupplychainTier2[[#This Row],[Calculated emissions (kgCO2e) for this spend]]*(1+SupplychainTier2[[#This Row],[RSD]])))</f>
        <v>#VALUE!</v>
      </c>
      <c r="U347" s="86" t="e">
        <f>IF(SupplychainTier2[[#This Row],[Calculated emissions (kgCO2e) for this spend]]="","",(SupplychainTier2[[#This Row],[Calculated emissions (kgCO2e) for this spend]]*(1-SupplychainTier2[[#This Row],[RSD]])))</f>
        <v>#VALUE!</v>
      </c>
      <c r="V347" s="61">
        <v>0</v>
      </c>
    </row>
    <row r="348" spans="2:22" ht="15" hidden="1" thickBot="1" x14ac:dyDescent="0.2">
      <c r="B348" s="79" t="str">
        <f t="shared" si="79"/>
        <v/>
      </c>
      <c r="C348" s="80" t="str">
        <f t="shared" si="80"/>
        <v/>
      </c>
      <c r="D348" s="81"/>
      <c r="E348" s="82" t="s">
        <v>247</v>
      </c>
      <c r="F348" s="83"/>
      <c r="G348" s="84"/>
      <c r="H348" s="56" t="s">
        <v>101</v>
      </c>
      <c r="I348" s="57" t="e">
        <f>SupplychainTier2[[#This Row],[Spend for which Tier 2 method accounts]]</f>
        <v>#VALUE!</v>
      </c>
      <c r="J348" s="57" t="s">
        <v>101</v>
      </c>
      <c r="K348" s="57" t="str">
        <f>IFERROR(SupplychainTier2[[#This Row],[Calculated emissions (kgCO2e) for this spend]]/SupplychainTier2[[#This Row],[Spend for which Tier 2 method accounts]],"")</f>
        <v/>
      </c>
      <c r="L348" s="85"/>
      <c r="M348" s="59"/>
      <c r="N348" s="59"/>
      <c r="O348" s="61">
        <v>0</v>
      </c>
      <c r="P348" s="61">
        <v>0</v>
      </c>
      <c r="Q348" s="61" t="e">
        <f>SupplychainTier2[[#This Row],[Calculated emissions (kgCO2e) for this spend]]</f>
        <v>#VALUE!</v>
      </c>
      <c r="R348" s="61">
        <v>0</v>
      </c>
      <c r="S348" s="61">
        <v>0</v>
      </c>
      <c r="T348" s="86" t="e">
        <f>IF(SupplychainTier2[[#This Row],[Calculated emissions (kgCO2e) for this spend]]="","",(SupplychainTier2[[#This Row],[Calculated emissions (kgCO2e) for this spend]]*(1+SupplychainTier2[[#This Row],[RSD]])))</f>
        <v>#VALUE!</v>
      </c>
      <c r="U348" s="86" t="e">
        <f>IF(SupplychainTier2[[#This Row],[Calculated emissions (kgCO2e) for this spend]]="","",(SupplychainTier2[[#This Row],[Calculated emissions (kgCO2e) for this spend]]*(1-SupplychainTier2[[#This Row],[RSD]])))</f>
        <v>#VALUE!</v>
      </c>
      <c r="V348" s="61">
        <v>0</v>
      </c>
    </row>
    <row r="349" spans="2:22" ht="15" hidden="1" thickBot="1" x14ac:dyDescent="0.2">
      <c r="B349" s="79" t="str">
        <f t="shared" si="79"/>
        <v/>
      </c>
      <c r="C349" s="80" t="str">
        <f t="shared" si="80"/>
        <v/>
      </c>
      <c r="D349" s="81"/>
      <c r="E349" s="82" t="s">
        <v>247</v>
      </c>
      <c r="F349" s="83"/>
      <c r="G349" s="84"/>
      <c r="H349" s="56" t="s">
        <v>101</v>
      </c>
      <c r="I349" s="57" t="e">
        <f>SupplychainTier2[[#This Row],[Spend for which Tier 2 method accounts]]</f>
        <v>#VALUE!</v>
      </c>
      <c r="J349" s="57" t="s">
        <v>101</v>
      </c>
      <c r="K349" s="57" t="str">
        <f>IFERROR(SupplychainTier2[[#This Row],[Calculated emissions (kgCO2e) for this spend]]/SupplychainTier2[[#This Row],[Spend for which Tier 2 method accounts]],"")</f>
        <v/>
      </c>
      <c r="L349" s="85"/>
      <c r="M349" s="59"/>
      <c r="N349" s="59"/>
      <c r="O349" s="61">
        <v>0</v>
      </c>
      <c r="P349" s="61">
        <v>0</v>
      </c>
      <c r="Q349" s="61" t="e">
        <f>SupplychainTier2[[#This Row],[Calculated emissions (kgCO2e) for this spend]]</f>
        <v>#VALUE!</v>
      </c>
      <c r="R349" s="61">
        <v>0</v>
      </c>
      <c r="S349" s="61">
        <v>0</v>
      </c>
      <c r="T349" s="86" t="e">
        <f>IF(SupplychainTier2[[#This Row],[Calculated emissions (kgCO2e) for this spend]]="","",(SupplychainTier2[[#This Row],[Calculated emissions (kgCO2e) for this spend]]*(1+SupplychainTier2[[#This Row],[RSD]])))</f>
        <v>#VALUE!</v>
      </c>
      <c r="U349" s="86" t="e">
        <f>IF(SupplychainTier2[[#This Row],[Calculated emissions (kgCO2e) for this spend]]="","",(SupplychainTier2[[#This Row],[Calculated emissions (kgCO2e) for this spend]]*(1-SupplychainTier2[[#This Row],[RSD]])))</f>
        <v>#VALUE!</v>
      </c>
      <c r="V349" s="61">
        <v>0</v>
      </c>
    </row>
    <row r="350" spans="2:22" ht="15" hidden="1" thickBot="1" x14ac:dyDescent="0.2">
      <c r="B350" s="79" t="str">
        <f t="shared" si="79"/>
        <v/>
      </c>
      <c r="C350" s="80" t="str">
        <f t="shared" si="80"/>
        <v/>
      </c>
      <c r="D350" s="81"/>
      <c r="E350" s="82" t="s">
        <v>247</v>
      </c>
      <c r="F350" s="83"/>
      <c r="G350" s="84"/>
      <c r="H350" s="56" t="s">
        <v>101</v>
      </c>
      <c r="I350" s="57" t="e">
        <f>SupplychainTier2[[#This Row],[Spend for which Tier 2 method accounts]]</f>
        <v>#VALUE!</v>
      </c>
      <c r="J350" s="57" t="s">
        <v>101</v>
      </c>
      <c r="K350" s="57" t="str">
        <f>IFERROR(SupplychainTier2[[#This Row],[Calculated emissions (kgCO2e) for this spend]]/SupplychainTier2[[#This Row],[Spend for which Tier 2 method accounts]],"")</f>
        <v/>
      </c>
      <c r="L350" s="85"/>
      <c r="M350" s="59"/>
      <c r="N350" s="59"/>
      <c r="O350" s="61">
        <v>0</v>
      </c>
      <c r="P350" s="61">
        <v>0</v>
      </c>
      <c r="Q350" s="61" t="e">
        <f>SupplychainTier2[[#This Row],[Calculated emissions (kgCO2e) for this spend]]</f>
        <v>#VALUE!</v>
      </c>
      <c r="R350" s="61">
        <v>0</v>
      </c>
      <c r="S350" s="61">
        <v>0</v>
      </c>
      <c r="T350" s="86" t="e">
        <f>IF(SupplychainTier2[[#This Row],[Calculated emissions (kgCO2e) for this spend]]="","",(SupplychainTier2[[#This Row],[Calculated emissions (kgCO2e) for this spend]]*(1+SupplychainTier2[[#This Row],[RSD]])))</f>
        <v>#VALUE!</v>
      </c>
      <c r="U350" s="86" t="e">
        <f>IF(SupplychainTier2[[#This Row],[Calculated emissions (kgCO2e) for this spend]]="","",(SupplychainTier2[[#This Row],[Calculated emissions (kgCO2e) for this spend]]*(1-SupplychainTier2[[#This Row],[RSD]])))</f>
        <v>#VALUE!</v>
      </c>
      <c r="V350" s="61">
        <v>0</v>
      </c>
    </row>
    <row r="351" spans="2:22" ht="15" hidden="1" thickBot="1" x14ac:dyDescent="0.2">
      <c r="B351" s="79" t="str">
        <f t="shared" si="79"/>
        <v/>
      </c>
      <c r="C351" s="80" t="str">
        <f t="shared" si="80"/>
        <v/>
      </c>
      <c r="D351" s="81"/>
      <c r="E351" s="82" t="s">
        <v>247</v>
      </c>
      <c r="F351" s="83"/>
      <c r="G351" s="84"/>
      <c r="H351" s="56" t="s">
        <v>101</v>
      </c>
      <c r="I351" s="57" t="e">
        <f>SupplychainTier2[[#This Row],[Spend for which Tier 2 method accounts]]</f>
        <v>#VALUE!</v>
      </c>
      <c r="J351" s="57" t="s">
        <v>101</v>
      </c>
      <c r="K351" s="57" t="str">
        <f>IFERROR(SupplychainTier2[[#This Row],[Calculated emissions (kgCO2e) for this spend]]/SupplychainTier2[[#This Row],[Spend for which Tier 2 method accounts]],"")</f>
        <v/>
      </c>
      <c r="L351" s="85"/>
      <c r="M351" s="59"/>
      <c r="N351" s="59"/>
      <c r="O351" s="61">
        <v>0</v>
      </c>
      <c r="P351" s="61">
        <v>0</v>
      </c>
      <c r="Q351" s="61" t="e">
        <f>SupplychainTier2[[#This Row],[Calculated emissions (kgCO2e) for this spend]]</f>
        <v>#VALUE!</v>
      </c>
      <c r="R351" s="61">
        <v>0</v>
      </c>
      <c r="S351" s="61">
        <v>0</v>
      </c>
      <c r="T351" s="86" t="e">
        <f>IF(SupplychainTier2[[#This Row],[Calculated emissions (kgCO2e) for this spend]]="","",(SupplychainTier2[[#This Row],[Calculated emissions (kgCO2e) for this spend]]*(1+SupplychainTier2[[#This Row],[RSD]])))</f>
        <v>#VALUE!</v>
      </c>
      <c r="U351" s="86" t="e">
        <f>IF(SupplychainTier2[[#This Row],[Calculated emissions (kgCO2e) for this spend]]="","",(SupplychainTier2[[#This Row],[Calculated emissions (kgCO2e) for this spend]]*(1-SupplychainTier2[[#This Row],[RSD]])))</f>
        <v>#VALUE!</v>
      </c>
      <c r="V351" s="61">
        <v>0</v>
      </c>
    </row>
    <row r="352" spans="2:22" ht="15" hidden="1" thickBot="1" x14ac:dyDescent="0.2">
      <c r="B352" s="79" t="str">
        <f t="shared" si="79"/>
        <v/>
      </c>
      <c r="C352" s="80" t="str">
        <f t="shared" si="80"/>
        <v/>
      </c>
      <c r="D352" s="81"/>
      <c r="E352" s="82" t="s">
        <v>247</v>
      </c>
      <c r="F352" s="83"/>
      <c r="G352" s="84"/>
      <c r="H352" s="56" t="s">
        <v>101</v>
      </c>
      <c r="I352" s="57" t="e">
        <f>SupplychainTier2[[#This Row],[Spend for which Tier 2 method accounts]]</f>
        <v>#VALUE!</v>
      </c>
      <c r="J352" s="57" t="s">
        <v>101</v>
      </c>
      <c r="K352" s="57" t="str">
        <f>IFERROR(SupplychainTier2[[#This Row],[Calculated emissions (kgCO2e) for this spend]]/SupplychainTier2[[#This Row],[Spend for which Tier 2 method accounts]],"")</f>
        <v/>
      </c>
      <c r="L352" s="85"/>
      <c r="M352" s="59"/>
      <c r="N352" s="59"/>
      <c r="O352" s="61">
        <v>0</v>
      </c>
      <c r="P352" s="61">
        <v>0</v>
      </c>
      <c r="Q352" s="61" t="e">
        <f>SupplychainTier2[[#This Row],[Calculated emissions (kgCO2e) for this spend]]</f>
        <v>#VALUE!</v>
      </c>
      <c r="R352" s="61">
        <v>0</v>
      </c>
      <c r="S352" s="61">
        <v>0</v>
      </c>
      <c r="T352" s="86" t="e">
        <f>IF(SupplychainTier2[[#This Row],[Calculated emissions (kgCO2e) for this spend]]="","",(SupplychainTier2[[#This Row],[Calculated emissions (kgCO2e) for this spend]]*(1+SupplychainTier2[[#This Row],[RSD]])))</f>
        <v>#VALUE!</v>
      </c>
      <c r="U352" s="86" t="e">
        <f>IF(SupplychainTier2[[#This Row],[Calculated emissions (kgCO2e) for this spend]]="","",(SupplychainTier2[[#This Row],[Calculated emissions (kgCO2e) for this spend]]*(1-SupplychainTier2[[#This Row],[RSD]])))</f>
        <v>#VALUE!</v>
      </c>
      <c r="V352" s="61">
        <v>0</v>
      </c>
    </row>
    <row r="353" spans="2:22" ht="15" hidden="1" thickBot="1" x14ac:dyDescent="0.2">
      <c r="B353" s="79" t="str">
        <f t="shared" si="79"/>
        <v/>
      </c>
      <c r="C353" s="80" t="str">
        <f t="shared" si="80"/>
        <v/>
      </c>
      <c r="D353" s="81"/>
      <c r="E353" s="82" t="s">
        <v>247</v>
      </c>
      <c r="F353" s="83"/>
      <c r="G353" s="84"/>
      <c r="H353" s="56" t="s">
        <v>101</v>
      </c>
      <c r="I353" s="57" t="e">
        <f>SupplychainTier2[[#This Row],[Spend for which Tier 2 method accounts]]</f>
        <v>#VALUE!</v>
      </c>
      <c r="J353" s="57" t="s">
        <v>101</v>
      </c>
      <c r="K353" s="57" t="str">
        <f>IFERROR(SupplychainTier2[[#This Row],[Calculated emissions (kgCO2e) for this spend]]/SupplychainTier2[[#This Row],[Spend for which Tier 2 method accounts]],"")</f>
        <v/>
      </c>
      <c r="L353" s="85"/>
      <c r="M353" s="59"/>
      <c r="N353" s="59"/>
      <c r="O353" s="61">
        <v>0</v>
      </c>
      <c r="P353" s="61">
        <v>0</v>
      </c>
      <c r="Q353" s="61" t="e">
        <f>SupplychainTier2[[#This Row],[Calculated emissions (kgCO2e) for this spend]]</f>
        <v>#VALUE!</v>
      </c>
      <c r="R353" s="61">
        <v>0</v>
      </c>
      <c r="S353" s="61">
        <v>0</v>
      </c>
      <c r="T353" s="86" t="e">
        <f>IF(SupplychainTier2[[#This Row],[Calculated emissions (kgCO2e) for this spend]]="","",(SupplychainTier2[[#This Row],[Calculated emissions (kgCO2e) for this spend]]*(1+SupplychainTier2[[#This Row],[RSD]])))</f>
        <v>#VALUE!</v>
      </c>
      <c r="U353" s="86" t="e">
        <f>IF(SupplychainTier2[[#This Row],[Calculated emissions (kgCO2e) for this spend]]="","",(SupplychainTier2[[#This Row],[Calculated emissions (kgCO2e) for this spend]]*(1-SupplychainTier2[[#This Row],[RSD]])))</f>
        <v>#VALUE!</v>
      </c>
      <c r="V353" s="61">
        <v>0</v>
      </c>
    </row>
    <row r="354" spans="2:22" ht="15" hidden="1" thickBot="1" x14ac:dyDescent="0.2">
      <c r="B354" s="79" t="str">
        <f t="shared" si="79"/>
        <v/>
      </c>
      <c r="C354" s="80" t="str">
        <f t="shared" si="80"/>
        <v/>
      </c>
      <c r="D354" s="81"/>
      <c r="E354" s="82" t="s">
        <v>247</v>
      </c>
      <c r="F354" s="83"/>
      <c r="G354" s="84"/>
      <c r="H354" s="56" t="s">
        <v>101</v>
      </c>
      <c r="I354" s="57" t="e">
        <f>SupplychainTier2[[#This Row],[Spend for which Tier 2 method accounts]]</f>
        <v>#VALUE!</v>
      </c>
      <c r="J354" s="57" t="s">
        <v>101</v>
      </c>
      <c r="K354" s="57" t="str">
        <f>IFERROR(SupplychainTier2[[#This Row],[Calculated emissions (kgCO2e) for this spend]]/SupplychainTier2[[#This Row],[Spend for which Tier 2 method accounts]],"")</f>
        <v/>
      </c>
      <c r="L354" s="85"/>
      <c r="M354" s="59"/>
      <c r="N354" s="59"/>
      <c r="O354" s="61">
        <v>0</v>
      </c>
      <c r="P354" s="61">
        <v>0</v>
      </c>
      <c r="Q354" s="61" t="e">
        <f>SupplychainTier2[[#This Row],[Calculated emissions (kgCO2e) for this spend]]</f>
        <v>#VALUE!</v>
      </c>
      <c r="R354" s="61">
        <v>0</v>
      </c>
      <c r="S354" s="61">
        <v>0</v>
      </c>
      <c r="T354" s="86" t="e">
        <f>IF(SupplychainTier2[[#This Row],[Calculated emissions (kgCO2e) for this spend]]="","",(SupplychainTier2[[#This Row],[Calculated emissions (kgCO2e) for this spend]]*(1+SupplychainTier2[[#This Row],[RSD]])))</f>
        <v>#VALUE!</v>
      </c>
      <c r="U354" s="86" t="e">
        <f>IF(SupplychainTier2[[#This Row],[Calculated emissions (kgCO2e) for this spend]]="","",(SupplychainTier2[[#This Row],[Calculated emissions (kgCO2e) for this spend]]*(1-SupplychainTier2[[#This Row],[RSD]])))</f>
        <v>#VALUE!</v>
      </c>
      <c r="V354" s="61">
        <v>0</v>
      </c>
    </row>
    <row r="355" spans="2:22" ht="15" hidden="1" thickBot="1" x14ac:dyDescent="0.2">
      <c r="B355" s="79" t="str">
        <f t="shared" si="79"/>
        <v/>
      </c>
      <c r="C355" s="80" t="str">
        <f t="shared" si="80"/>
        <v/>
      </c>
      <c r="D355" s="81"/>
      <c r="E355" s="82" t="s">
        <v>247</v>
      </c>
      <c r="F355" s="83"/>
      <c r="G355" s="84"/>
      <c r="H355" s="56" t="s">
        <v>101</v>
      </c>
      <c r="I355" s="57" t="e">
        <f>SupplychainTier2[[#This Row],[Spend for which Tier 2 method accounts]]</f>
        <v>#VALUE!</v>
      </c>
      <c r="J355" s="57" t="s">
        <v>101</v>
      </c>
      <c r="K355" s="57" t="str">
        <f>IFERROR(SupplychainTier2[[#This Row],[Calculated emissions (kgCO2e) for this spend]]/SupplychainTier2[[#This Row],[Spend for which Tier 2 method accounts]],"")</f>
        <v/>
      </c>
      <c r="L355" s="85"/>
      <c r="M355" s="59"/>
      <c r="N355" s="59"/>
      <c r="O355" s="61">
        <v>0</v>
      </c>
      <c r="P355" s="61">
        <v>0</v>
      </c>
      <c r="Q355" s="61" t="e">
        <f>SupplychainTier2[[#This Row],[Calculated emissions (kgCO2e) for this spend]]</f>
        <v>#VALUE!</v>
      </c>
      <c r="R355" s="61">
        <v>0</v>
      </c>
      <c r="S355" s="61">
        <v>0</v>
      </c>
      <c r="T355" s="86" t="e">
        <f>IF(SupplychainTier2[[#This Row],[Calculated emissions (kgCO2e) for this spend]]="","",(SupplychainTier2[[#This Row],[Calculated emissions (kgCO2e) for this spend]]*(1+SupplychainTier2[[#This Row],[RSD]])))</f>
        <v>#VALUE!</v>
      </c>
      <c r="U355" s="86" t="e">
        <f>IF(SupplychainTier2[[#This Row],[Calculated emissions (kgCO2e) for this spend]]="","",(SupplychainTier2[[#This Row],[Calculated emissions (kgCO2e) for this spend]]*(1-SupplychainTier2[[#This Row],[RSD]])))</f>
        <v>#VALUE!</v>
      </c>
      <c r="V355" s="61">
        <v>0</v>
      </c>
    </row>
    <row r="356" spans="2:22" ht="15" hidden="1" thickBot="1" x14ac:dyDescent="0.2">
      <c r="B356" s="79" t="str">
        <f t="shared" si="79"/>
        <v/>
      </c>
      <c r="C356" s="80" t="str">
        <f t="shared" si="80"/>
        <v/>
      </c>
      <c r="D356" s="81"/>
      <c r="E356" s="82" t="s">
        <v>247</v>
      </c>
      <c r="F356" s="83"/>
      <c r="G356" s="84"/>
      <c r="H356" s="56" t="s">
        <v>101</v>
      </c>
      <c r="I356" s="57" t="e">
        <f>SupplychainTier2[[#This Row],[Spend for which Tier 2 method accounts]]</f>
        <v>#VALUE!</v>
      </c>
      <c r="J356" s="57" t="s">
        <v>101</v>
      </c>
      <c r="K356" s="57" t="str">
        <f>IFERROR(SupplychainTier2[[#This Row],[Calculated emissions (kgCO2e) for this spend]]/SupplychainTier2[[#This Row],[Spend for which Tier 2 method accounts]],"")</f>
        <v/>
      </c>
      <c r="L356" s="85"/>
      <c r="M356" s="59"/>
      <c r="N356" s="59"/>
      <c r="O356" s="61">
        <v>0</v>
      </c>
      <c r="P356" s="61">
        <v>0</v>
      </c>
      <c r="Q356" s="61" t="e">
        <f>SupplychainTier2[[#This Row],[Calculated emissions (kgCO2e) for this spend]]</f>
        <v>#VALUE!</v>
      </c>
      <c r="R356" s="61">
        <v>0</v>
      </c>
      <c r="S356" s="61">
        <v>0</v>
      </c>
      <c r="T356" s="86" t="e">
        <f>IF(SupplychainTier2[[#This Row],[Calculated emissions (kgCO2e) for this spend]]="","",(SupplychainTier2[[#This Row],[Calculated emissions (kgCO2e) for this spend]]*(1+SupplychainTier2[[#This Row],[RSD]])))</f>
        <v>#VALUE!</v>
      </c>
      <c r="U356" s="86" t="e">
        <f>IF(SupplychainTier2[[#This Row],[Calculated emissions (kgCO2e) for this spend]]="","",(SupplychainTier2[[#This Row],[Calculated emissions (kgCO2e) for this spend]]*(1-SupplychainTier2[[#This Row],[RSD]])))</f>
        <v>#VALUE!</v>
      </c>
      <c r="V356" s="61">
        <v>0</v>
      </c>
    </row>
    <row r="357" spans="2:22" ht="15" hidden="1" thickBot="1" x14ac:dyDescent="0.2">
      <c r="B357" s="79" t="str">
        <f t="shared" si="79"/>
        <v/>
      </c>
      <c r="C357" s="80" t="str">
        <f t="shared" si="80"/>
        <v/>
      </c>
      <c r="D357" s="81"/>
      <c r="E357" s="82" t="s">
        <v>247</v>
      </c>
      <c r="F357" s="83"/>
      <c r="G357" s="84"/>
      <c r="H357" s="56" t="s">
        <v>101</v>
      </c>
      <c r="I357" s="57" t="e">
        <f>SupplychainTier2[[#This Row],[Spend for which Tier 2 method accounts]]</f>
        <v>#VALUE!</v>
      </c>
      <c r="J357" s="57" t="s">
        <v>101</v>
      </c>
      <c r="K357" s="57" t="str">
        <f>IFERROR(SupplychainTier2[[#This Row],[Calculated emissions (kgCO2e) for this spend]]/SupplychainTier2[[#This Row],[Spend for which Tier 2 method accounts]],"")</f>
        <v/>
      </c>
      <c r="L357" s="85"/>
      <c r="M357" s="59"/>
      <c r="N357" s="59"/>
      <c r="O357" s="61">
        <v>0</v>
      </c>
      <c r="P357" s="61">
        <v>0</v>
      </c>
      <c r="Q357" s="61" t="e">
        <f>SupplychainTier2[[#This Row],[Calculated emissions (kgCO2e) for this spend]]</f>
        <v>#VALUE!</v>
      </c>
      <c r="R357" s="61">
        <v>0</v>
      </c>
      <c r="S357" s="61">
        <v>0</v>
      </c>
      <c r="T357" s="86" t="e">
        <f>IF(SupplychainTier2[[#This Row],[Calculated emissions (kgCO2e) for this spend]]="","",(SupplychainTier2[[#This Row],[Calculated emissions (kgCO2e) for this spend]]*(1+SupplychainTier2[[#This Row],[RSD]])))</f>
        <v>#VALUE!</v>
      </c>
      <c r="U357" s="86" t="e">
        <f>IF(SupplychainTier2[[#This Row],[Calculated emissions (kgCO2e) for this spend]]="","",(SupplychainTier2[[#This Row],[Calculated emissions (kgCO2e) for this spend]]*(1-SupplychainTier2[[#This Row],[RSD]])))</f>
        <v>#VALUE!</v>
      </c>
      <c r="V357" s="61">
        <v>0</v>
      </c>
    </row>
    <row r="358" spans="2:22" ht="15" hidden="1" thickBot="1" x14ac:dyDescent="0.2">
      <c r="B358" s="79" t="str">
        <f t="shared" si="79"/>
        <v/>
      </c>
      <c r="C358" s="80" t="str">
        <f t="shared" si="80"/>
        <v/>
      </c>
      <c r="D358" s="81"/>
      <c r="E358" s="82" t="s">
        <v>247</v>
      </c>
      <c r="F358" s="83"/>
      <c r="G358" s="84"/>
      <c r="H358" s="56" t="s">
        <v>101</v>
      </c>
      <c r="I358" s="57" t="e">
        <f>SupplychainTier2[[#This Row],[Spend for which Tier 2 method accounts]]</f>
        <v>#VALUE!</v>
      </c>
      <c r="J358" s="57" t="s">
        <v>101</v>
      </c>
      <c r="K358" s="57" t="str">
        <f>IFERROR(SupplychainTier2[[#This Row],[Calculated emissions (kgCO2e) for this spend]]/SupplychainTier2[[#This Row],[Spend for which Tier 2 method accounts]],"")</f>
        <v/>
      </c>
      <c r="L358" s="85"/>
      <c r="M358" s="59"/>
      <c r="N358" s="59"/>
      <c r="O358" s="61">
        <v>0</v>
      </c>
      <c r="P358" s="61">
        <v>0</v>
      </c>
      <c r="Q358" s="61" t="e">
        <f>SupplychainTier2[[#This Row],[Calculated emissions (kgCO2e) for this spend]]</f>
        <v>#VALUE!</v>
      </c>
      <c r="R358" s="61">
        <v>0</v>
      </c>
      <c r="S358" s="61">
        <v>0</v>
      </c>
      <c r="T358" s="86" t="e">
        <f>IF(SupplychainTier2[[#This Row],[Calculated emissions (kgCO2e) for this spend]]="","",(SupplychainTier2[[#This Row],[Calculated emissions (kgCO2e) for this spend]]*(1+SupplychainTier2[[#This Row],[RSD]])))</f>
        <v>#VALUE!</v>
      </c>
      <c r="U358" s="86" t="e">
        <f>IF(SupplychainTier2[[#This Row],[Calculated emissions (kgCO2e) for this spend]]="","",(SupplychainTier2[[#This Row],[Calculated emissions (kgCO2e) for this spend]]*(1-SupplychainTier2[[#This Row],[RSD]])))</f>
        <v>#VALUE!</v>
      </c>
      <c r="V358" s="61">
        <v>0</v>
      </c>
    </row>
    <row r="359" spans="2:22" ht="15" hidden="1" thickBot="1" x14ac:dyDescent="0.2">
      <c r="B359" s="79" t="str">
        <f t="shared" si="79"/>
        <v/>
      </c>
      <c r="C359" s="80" t="str">
        <f t="shared" si="80"/>
        <v/>
      </c>
      <c r="D359" s="81"/>
      <c r="E359" s="82" t="s">
        <v>247</v>
      </c>
      <c r="F359" s="83"/>
      <c r="G359" s="84"/>
      <c r="H359" s="56" t="s">
        <v>101</v>
      </c>
      <c r="I359" s="57" t="e">
        <f>SupplychainTier2[[#This Row],[Spend for which Tier 2 method accounts]]</f>
        <v>#VALUE!</v>
      </c>
      <c r="J359" s="57" t="s">
        <v>101</v>
      </c>
      <c r="K359" s="57" t="str">
        <f>IFERROR(SupplychainTier2[[#This Row],[Calculated emissions (kgCO2e) for this spend]]/SupplychainTier2[[#This Row],[Spend for which Tier 2 method accounts]],"")</f>
        <v/>
      </c>
      <c r="L359" s="85"/>
      <c r="M359" s="59"/>
      <c r="N359" s="59"/>
      <c r="O359" s="61">
        <v>0</v>
      </c>
      <c r="P359" s="61">
        <v>0</v>
      </c>
      <c r="Q359" s="61" t="e">
        <f>SupplychainTier2[[#This Row],[Calculated emissions (kgCO2e) for this spend]]</f>
        <v>#VALUE!</v>
      </c>
      <c r="R359" s="61">
        <v>0</v>
      </c>
      <c r="S359" s="61">
        <v>0</v>
      </c>
      <c r="T359" s="86" t="e">
        <f>IF(SupplychainTier2[[#This Row],[Calculated emissions (kgCO2e) for this spend]]="","",(SupplychainTier2[[#This Row],[Calculated emissions (kgCO2e) for this spend]]*(1+SupplychainTier2[[#This Row],[RSD]])))</f>
        <v>#VALUE!</v>
      </c>
      <c r="U359" s="86" t="e">
        <f>IF(SupplychainTier2[[#This Row],[Calculated emissions (kgCO2e) for this spend]]="","",(SupplychainTier2[[#This Row],[Calculated emissions (kgCO2e) for this spend]]*(1-SupplychainTier2[[#This Row],[RSD]])))</f>
        <v>#VALUE!</v>
      </c>
      <c r="V359" s="61">
        <v>0</v>
      </c>
    </row>
    <row r="360" spans="2:22" ht="15" hidden="1" thickBot="1" x14ac:dyDescent="0.2">
      <c r="B360" s="79" t="str">
        <f t="shared" si="79"/>
        <v/>
      </c>
      <c r="C360" s="80" t="str">
        <f t="shared" si="80"/>
        <v/>
      </c>
      <c r="D360" s="81"/>
      <c r="E360" s="82" t="s">
        <v>247</v>
      </c>
      <c r="F360" s="83"/>
      <c r="G360" s="84"/>
      <c r="H360" s="56" t="s">
        <v>101</v>
      </c>
      <c r="I360" s="57" t="e">
        <f>SupplychainTier2[[#This Row],[Spend for which Tier 2 method accounts]]</f>
        <v>#VALUE!</v>
      </c>
      <c r="J360" s="57" t="s">
        <v>101</v>
      </c>
      <c r="K360" s="57" t="str">
        <f>IFERROR(SupplychainTier2[[#This Row],[Calculated emissions (kgCO2e) for this spend]]/SupplychainTier2[[#This Row],[Spend for which Tier 2 method accounts]],"")</f>
        <v/>
      </c>
      <c r="L360" s="85"/>
      <c r="M360" s="59"/>
      <c r="N360" s="59"/>
      <c r="O360" s="61">
        <v>0</v>
      </c>
      <c r="P360" s="61">
        <v>0</v>
      </c>
      <c r="Q360" s="61" t="e">
        <f>SupplychainTier2[[#This Row],[Calculated emissions (kgCO2e) for this spend]]</f>
        <v>#VALUE!</v>
      </c>
      <c r="R360" s="61">
        <v>0</v>
      </c>
      <c r="S360" s="61">
        <v>0</v>
      </c>
      <c r="T360" s="86" t="e">
        <f>IF(SupplychainTier2[[#This Row],[Calculated emissions (kgCO2e) for this spend]]="","",(SupplychainTier2[[#This Row],[Calculated emissions (kgCO2e) for this spend]]*(1+SupplychainTier2[[#This Row],[RSD]])))</f>
        <v>#VALUE!</v>
      </c>
      <c r="U360" s="86" t="e">
        <f>IF(SupplychainTier2[[#This Row],[Calculated emissions (kgCO2e) for this spend]]="","",(SupplychainTier2[[#This Row],[Calculated emissions (kgCO2e) for this spend]]*(1-SupplychainTier2[[#This Row],[RSD]])))</f>
        <v>#VALUE!</v>
      </c>
      <c r="V360" s="61">
        <v>0</v>
      </c>
    </row>
    <row r="361" spans="2:22" ht="15" hidden="1" thickBot="1" x14ac:dyDescent="0.2">
      <c r="B361" s="79" t="str">
        <f t="shared" si="79"/>
        <v/>
      </c>
      <c r="C361" s="80" t="str">
        <f t="shared" si="80"/>
        <v/>
      </c>
      <c r="D361" s="81"/>
      <c r="E361" s="82" t="s">
        <v>247</v>
      </c>
      <c r="F361" s="83"/>
      <c r="G361" s="84"/>
      <c r="H361" s="56" t="s">
        <v>101</v>
      </c>
      <c r="I361" s="57" t="e">
        <f>SupplychainTier2[[#This Row],[Spend for which Tier 2 method accounts]]</f>
        <v>#VALUE!</v>
      </c>
      <c r="J361" s="57" t="s">
        <v>101</v>
      </c>
      <c r="K361" s="57" t="str">
        <f>IFERROR(SupplychainTier2[[#This Row],[Calculated emissions (kgCO2e) for this spend]]/SupplychainTier2[[#This Row],[Spend for which Tier 2 method accounts]],"")</f>
        <v/>
      </c>
      <c r="L361" s="85"/>
      <c r="M361" s="59"/>
      <c r="N361" s="59"/>
      <c r="O361" s="61">
        <v>0</v>
      </c>
      <c r="P361" s="61">
        <v>0</v>
      </c>
      <c r="Q361" s="61" t="e">
        <f>SupplychainTier2[[#This Row],[Calculated emissions (kgCO2e) for this spend]]</f>
        <v>#VALUE!</v>
      </c>
      <c r="R361" s="61">
        <v>0</v>
      </c>
      <c r="S361" s="61">
        <v>0</v>
      </c>
      <c r="T361" s="86" t="e">
        <f>IF(SupplychainTier2[[#This Row],[Calculated emissions (kgCO2e) for this spend]]="","",(SupplychainTier2[[#This Row],[Calculated emissions (kgCO2e) for this spend]]*(1+SupplychainTier2[[#This Row],[RSD]])))</f>
        <v>#VALUE!</v>
      </c>
      <c r="U361" s="86" t="e">
        <f>IF(SupplychainTier2[[#This Row],[Calculated emissions (kgCO2e) for this spend]]="","",(SupplychainTier2[[#This Row],[Calculated emissions (kgCO2e) for this spend]]*(1-SupplychainTier2[[#This Row],[RSD]])))</f>
        <v>#VALUE!</v>
      </c>
      <c r="V361" s="61">
        <v>0</v>
      </c>
    </row>
    <row r="362" spans="2:22" ht="15" hidden="1" thickBot="1" x14ac:dyDescent="0.2">
      <c r="B362" s="79" t="str">
        <f t="shared" si="79"/>
        <v/>
      </c>
      <c r="C362" s="80" t="str">
        <f t="shared" si="80"/>
        <v/>
      </c>
      <c r="D362" s="81"/>
      <c r="E362" s="82" t="s">
        <v>247</v>
      </c>
      <c r="F362" s="83"/>
      <c r="G362" s="84"/>
      <c r="H362" s="56" t="s">
        <v>101</v>
      </c>
      <c r="I362" s="57" t="e">
        <f>SupplychainTier2[[#This Row],[Spend for which Tier 2 method accounts]]</f>
        <v>#VALUE!</v>
      </c>
      <c r="J362" s="57" t="s">
        <v>101</v>
      </c>
      <c r="K362" s="57" t="str">
        <f>IFERROR(SupplychainTier2[[#This Row],[Calculated emissions (kgCO2e) for this spend]]/SupplychainTier2[[#This Row],[Spend for which Tier 2 method accounts]],"")</f>
        <v/>
      </c>
      <c r="L362" s="85"/>
      <c r="M362" s="59"/>
      <c r="N362" s="59"/>
      <c r="O362" s="61">
        <v>0</v>
      </c>
      <c r="P362" s="61">
        <v>0</v>
      </c>
      <c r="Q362" s="61" t="e">
        <f>SupplychainTier2[[#This Row],[Calculated emissions (kgCO2e) for this spend]]</f>
        <v>#VALUE!</v>
      </c>
      <c r="R362" s="61">
        <v>0</v>
      </c>
      <c r="S362" s="61">
        <v>0</v>
      </c>
      <c r="T362" s="86" t="e">
        <f>IF(SupplychainTier2[[#This Row],[Calculated emissions (kgCO2e) for this spend]]="","",(SupplychainTier2[[#This Row],[Calculated emissions (kgCO2e) for this spend]]*(1+SupplychainTier2[[#This Row],[RSD]])))</f>
        <v>#VALUE!</v>
      </c>
      <c r="U362" s="86" t="e">
        <f>IF(SupplychainTier2[[#This Row],[Calculated emissions (kgCO2e) for this spend]]="","",(SupplychainTier2[[#This Row],[Calculated emissions (kgCO2e) for this spend]]*(1-SupplychainTier2[[#This Row],[RSD]])))</f>
        <v>#VALUE!</v>
      </c>
      <c r="V362" s="61">
        <v>0</v>
      </c>
    </row>
    <row r="363" spans="2:22" ht="15" hidden="1" thickBot="1" x14ac:dyDescent="0.2">
      <c r="B363" s="79" t="str">
        <f t="shared" si="79"/>
        <v/>
      </c>
      <c r="C363" s="80" t="str">
        <f t="shared" si="80"/>
        <v/>
      </c>
      <c r="D363" s="81"/>
      <c r="E363" s="82" t="s">
        <v>247</v>
      </c>
      <c r="F363" s="83"/>
      <c r="G363" s="84"/>
      <c r="H363" s="56" t="s">
        <v>101</v>
      </c>
      <c r="I363" s="57" t="e">
        <f>SupplychainTier2[[#This Row],[Spend for which Tier 2 method accounts]]</f>
        <v>#VALUE!</v>
      </c>
      <c r="J363" s="57" t="s">
        <v>101</v>
      </c>
      <c r="K363" s="57" t="str">
        <f>IFERROR(SupplychainTier2[[#This Row],[Calculated emissions (kgCO2e) for this spend]]/SupplychainTier2[[#This Row],[Spend for which Tier 2 method accounts]],"")</f>
        <v/>
      </c>
      <c r="L363" s="85"/>
      <c r="M363" s="59"/>
      <c r="N363" s="59"/>
      <c r="O363" s="61">
        <v>0</v>
      </c>
      <c r="P363" s="61">
        <v>0</v>
      </c>
      <c r="Q363" s="61" t="e">
        <f>SupplychainTier2[[#This Row],[Calculated emissions (kgCO2e) for this spend]]</f>
        <v>#VALUE!</v>
      </c>
      <c r="R363" s="61">
        <v>0</v>
      </c>
      <c r="S363" s="61">
        <v>0</v>
      </c>
      <c r="T363" s="86" t="e">
        <f>IF(SupplychainTier2[[#This Row],[Calculated emissions (kgCO2e) for this spend]]="","",(SupplychainTier2[[#This Row],[Calculated emissions (kgCO2e) for this spend]]*(1+SupplychainTier2[[#This Row],[RSD]])))</f>
        <v>#VALUE!</v>
      </c>
      <c r="U363" s="86" t="e">
        <f>IF(SupplychainTier2[[#This Row],[Calculated emissions (kgCO2e) for this spend]]="","",(SupplychainTier2[[#This Row],[Calculated emissions (kgCO2e) for this spend]]*(1-SupplychainTier2[[#This Row],[RSD]])))</f>
        <v>#VALUE!</v>
      </c>
      <c r="V363" s="61">
        <v>0</v>
      </c>
    </row>
    <row r="364" spans="2:22" ht="15" hidden="1" thickBot="1" x14ac:dyDescent="0.2">
      <c r="B364" s="79" t="str">
        <f t="shared" si="79"/>
        <v/>
      </c>
      <c r="C364" s="80" t="str">
        <f t="shared" si="80"/>
        <v/>
      </c>
      <c r="D364" s="81"/>
      <c r="E364" s="82" t="s">
        <v>247</v>
      </c>
      <c r="F364" s="83"/>
      <c r="G364" s="84"/>
      <c r="H364" s="56" t="s">
        <v>101</v>
      </c>
      <c r="I364" s="57" t="e">
        <f>SupplychainTier2[[#This Row],[Spend for which Tier 2 method accounts]]</f>
        <v>#VALUE!</v>
      </c>
      <c r="J364" s="57" t="s">
        <v>101</v>
      </c>
      <c r="K364" s="57" t="str">
        <f>IFERROR(SupplychainTier2[[#This Row],[Calculated emissions (kgCO2e) for this spend]]/SupplychainTier2[[#This Row],[Spend for which Tier 2 method accounts]],"")</f>
        <v/>
      </c>
      <c r="L364" s="85"/>
      <c r="M364" s="59"/>
      <c r="N364" s="59"/>
      <c r="O364" s="61">
        <v>0</v>
      </c>
      <c r="P364" s="61">
        <v>0</v>
      </c>
      <c r="Q364" s="61" t="e">
        <f>SupplychainTier2[[#This Row],[Calculated emissions (kgCO2e) for this spend]]</f>
        <v>#VALUE!</v>
      </c>
      <c r="R364" s="61">
        <v>0</v>
      </c>
      <c r="S364" s="61">
        <v>0</v>
      </c>
      <c r="T364" s="86" t="e">
        <f>IF(SupplychainTier2[[#This Row],[Calculated emissions (kgCO2e) for this spend]]="","",(SupplychainTier2[[#This Row],[Calculated emissions (kgCO2e) for this spend]]*(1+SupplychainTier2[[#This Row],[RSD]])))</f>
        <v>#VALUE!</v>
      </c>
      <c r="U364" s="86" t="e">
        <f>IF(SupplychainTier2[[#This Row],[Calculated emissions (kgCO2e) for this spend]]="","",(SupplychainTier2[[#This Row],[Calculated emissions (kgCO2e) for this spend]]*(1-SupplychainTier2[[#This Row],[RSD]])))</f>
        <v>#VALUE!</v>
      </c>
      <c r="V364" s="61">
        <v>0</v>
      </c>
    </row>
    <row r="365" spans="2:22" ht="15" hidden="1" thickBot="1" x14ac:dyDescent="0.2">
      <c r="B365" s="79" t="str">
        <f t="shared" si="79"/>
        <v/>
      </c>
      <c r="C365" s="80" t="str">
        <f t="shared" si="80"/>
        <v/>
      </c>
      <c r="D365" s="81"/>
      <c r="E365" s="82" t="s">
        <v>247</v>
      </c>
      <c r="F365" s="83"/>
      <c r="G365" s="84"/>
      <c r="H365" s="56" t="s">
        <v>101</v>
      </c>
      <c r="I365" s="57" t="e">
        <f>SupplychainTier2[[#This Row],[Spend for which Tier 2 method accounts]]</f>
        <v>#VALUE!</v>
      </c>
      <c r="J365" s="57" t="s">
        <v>101</v>
      </c>
      <c r="K365" s="57" t="str">
        <f>IFERROR(SupplychainTier2[[#This Row],[Calculated emissions (kgCO2e) for this spend]]/SupplychainTier2[[#This Row],[Spend for which Tier 2 method accounts]],"")</f>
        <v/>
      </c>
      <c r="L365" s="85"/>
      <c r="M365" s="59"/>
      <c r="N365" s="59"/>
      <c r="O365" s="61">
        <v>0</v>
      </c>
      <c r="P365" s="61">
        <v>0</v>
      </c>
      <c r="Q365" s="61" t="e">
        <f>SupplychainTier2[[#This Row],[Calculated emissions (kgCO2e) for this spend]]</f>
        <v>#VALUE!</v>
      </c>
      <c r="R365" s="61">
        <v>0</v>
      </c>
      <c r="S365" s="61">
        <v>0</v>
      </c>
      <c r="T365" s="86" t="e">
        <f>IF(SupplychainTier2[[#This Row],[Calculated emissions (kgCO2e) for this spend]]="","",(SupplychainTier2[[#This Row],[Calculated emissions (kgCO2e) for this spend]]*(1+SupplychainTier2[[#This Row],[RSD]])))</f>
        <v>#VALUE!</v>
      </c>
      <c r="U365" s="86" t="e">
        <f>IF(SupplychainTier2[[#This Row],[Calculated emissions (kgCO2e) for this spend]]="","",(SupplychainTier2[[#This Row],[Calculated emissions (kgCO2e) for this spend]]*(1-SupplychainTier2[[#This Row],[RSD]])))</f>
        <v>#VALUE!</v>
      </c>
      <c r="V365" s="61">
        <v>0</v>
      </c>
    </row>
    <row r="366" spans="2:22" ht="15" hidden="1" thickBot="1" x14ac:dyDescent="0.2">
      <c r="B366" s="79" t="str">
        <f t="shared" si="79"/>
        <v/>
      </c>
      <c r="C366" s="80" t="str">
        <f t="shared" si="80"/>
        <v/>
      </c>
      <c r="D366" s="81"/>
      <c r="E366" s="82" t="s">
        <v>247</v>
      </c>
      <c r="F366" s="83"/>
      <c r="G366" s="84"/>
      <c r="H366" s="56" t="s">
        <v>101</v>
      </c>
      <c r="I366" s="57" t="e">
        <f>SupplychainTier2[[#This Row],[Spend for which Tier 2 method accounts]]</f>
        <v>#VALUE!</v>
      </c>
      <c r="J366" s="57" t="s">
        <v>101</v>
      </c>
      <c r="K366" s="57" t="str">
        <f>IFERROR(SupplychainTier2[[#This Row],[Calculated emissions (kgCO2e) for this spend]]/SupplychainTier2[[#This Row],[Spend for which Tier 2 method accounts]],"")</f>
        <v/>
      </c>
      <c r="L366" s="85"/>
      <c r="M366" s="59"/>
      <c r="N366" s="59"/>
      <c r="O366" s="61">
        <v>0</v>
      </c>
      <c r="P366" s="61">
        <v>0</v>
      </c>
      <c r="Q366" s="61" t="e">
        <f>SupplychainTier2[[#This Row],[Calculated emissions (kgCO2e) for this spend]]</f>
        <v>#VALUE!</v>
      </c>
      <c r="R366" s="61">
        <v>0</v>
      </c>
      <c r="S366" s="61">
        <v>0</v>
      </c>
      <c r="T366" s="86" t="e">
        <f>IF(SupplychainTier2[[#This Row],[Calculated emissions (kgCO2e) for this spend]]="","",(SupplychainTier2[[#This Row],[Calculated emissions (kgCO2e) for this spend]]*(1+SupplychainTier2[[#This Row],[RSD]])))</f>
        <v>#VALUE!</v>
      </c>
      <c r="U366" s="86" t="e">
        <f>IF(SupplychainTier2[[#This Row],[Calculated emissions (kgCO2e) for this spend]]="","",(SupplychainTier2[[#This Row],[Calculated emissions (kgCO2e) for this spend]]*(1-SupplychainTier2[[#This Row],[RSD]])))</f>
        <v>#VALUE!</v>
      </c>
      <c r="V366" s="61">
        <v>0</v>
      </c>
    </row>
    <row r="367" spans="2:22" ht="15" hidden="1" thickBot="1" x14ac:dyDescent="0.2">
      <c r="B367" s="79" t="str">
        <f t="shared" si="79"/>
        <v/>
      </c>
      <c r="C367" s="80" t="str">
        <f t="shared" si="80"/>
        <v/>
      </c>
      <c r="D367" s="81"/>
      <c r="E367" s="82" t="s">
        <v>247</v>
      </c>
      <c r="F367" s="83"/>
      <c r="G367" s="84"/>
      <c r="H367" s="56" t="s">
        <v>101</v>
      </c>
      <c r="I367" s="57" t="e">
        <f>SupplychainTier2[[#This Row],[Spend for which Tier 2 method accounts]]</f>
        <v>#VALUE!</v>
      </c>
      <c r="J367" s="57" t="s">
        <v>101</v>
      </c>
      <c r="K367" s="57" t="str">
        <f>IFERROR(SupplychainTier2[[#This Row],[Calculated emissions (kgCO2e) for this spend]]/SupplychainTier2[[#This Row],[Spend for which Tier 2 method accounts]],"")</f>
        <v/>
      </c>
      <c r="L367" s="85"/>
      <c r="M367" s="59"/>
      <c r="N367" s="59"/>
      <c r="O367" s="61">
        <v>0</v>
      </c>
      <c r="P367" s="61">
        <v>0</v>
      </c>
      <c r="Q367" s="61" t="e">
        <f>SupplychainTier2[[#This Row],[Calculated emissions (kgCO2e) for this spend]]</f>
        <v>#VALUE!</v>
      </c>
      <c r="R367" s="61">
        <v>0</v>
      </c>
      <c r="S367" s="61">
        <v>0</v>
      </c>
      <c r="T367" s="86" t="e">
        <f>IF(SupplychainTier2[[#This Row],[Calculated emissions (kgCO2e) for this spend]]="","",(SupplychainTier2[[#This Row],[Calculated emissions (kgCO2e) for this spend]]*(1+SupplychainTier2[[#This Row],[RSD]])))</f>
        <v>#VALUE!</v>
      </c>
      <c r="U367" s="86" t="e">
        <f>IF(SupplychainTier2[[#This Row],[Calculated emissions (kgCO2e) for this spend]]="","",(SupplychainTier2[[#This Row],[Calculated emissions (kgCO2e) for this spend]]*(1-SupplychainTier2[[#This Row],[RSD]])))</f>
        <v>#VALUE!</v>
      </c>
      <c r="V367" s="61">
        <v>0</v>
      </c>
    </row>
    <row r="368" spans="2:22" ht="15" hidden="1" thickBot="1" x14ac:dyDescent="0.2">
      <c r="B368" s="79" t="str">
        <f t="shared" si="79"/>
        <v/>
      </c>
      <c r="C368" s="80" t="str">
        <f t="shared" si="80"/>
        <v/>
      </c>
      <c r="D368" s="81"/>
      <c r="E368" s="82" t="s">
        <v>247</v>
      </c>
      <c r="F368" s="83"/>
      <c r="G368" s="84"/>
      <c r="H368" s="56" t="s">
        <v>101</v>
      </c>
      <c r="I368" s="57" t="e">
        <f>SupplychainTier2[[#This Row],[Spend for which Tier 2 method accounts]]</f>
        <v>#VALUE!</v>
      </c>
      <c r="J368" s="57" t="s">
        <v>101</v>
      </c>
      <c r="K368" s="57" t="str">
        <f>IFERROR(SupplychainTier2[[#This Row],[Calculated emissions (kgCO2e) for this spend]]/SupplychainTier2[[#This Row],[Spend for which Tier 2 method accounts]],"")</f>
        <v/>
      </c>
      <c r="L368" s="85"/>
      <c r="M368" s="59"/>
      <c r="N368" s="59"/>
      <c r="O368" s="61">
        <v>0</v>
      </c>
      <c r="P368" s="61">
        <v>0</v>
      </c>
      <c r="Q368" s="61" t="e">
        <f>SupplychainTier2[[#This Row],[Calculated emissions (kgCO2e) for this spend]]</f>
        <v>#VALUE!</v>
      </c>
      <c r="R368" s="61">
        <v>0</v>
      </c>
      <c r="S368" s="61">
        <v>0</v>
      </c>
      <c r="T368" s="86" t="e">
        <f>IF(SupplychainTier2[[#This Row],[Calculated emissions (kgCO2e) for this spend]]="","",(SupplychainTier2[[#This Row],[Calculated emissions (kgCO2e) for this spend]]*(1+SupplychainTier2[[#This Row],[RSD]])))</f>
        <v>#VALUE!</v>
      </c>
      <c r="U368" s="86" t="e">
        <f>IF(SupplychainTier2[[#This Row],[Calculated emissions (kgCO2e) for this spend]]="","",(SupplychainTier2[[#This Row],[Calculated emissions (kgCO2e) for this spend]]*(1-SupplychainTier2[[#This Row],[RSD]])))</f>
        <v>#VALUE!</v>
      </c>
      <c r="V368" s="61">
        <v>0</v>
      </c>
    </row>
    <row r="369" spans="2:22" ht="15" hidden="1" thickBot="1" x14ac:dyDescent="0.2">
      <c r="B369" s="79" t="str">
        <f t="shared" si="79"/>
        <v/>
      </c>
      <c r="C369" s="80" t="str">
        <f t="shared" si="80"/>
        <v/>
      </c>
      <c r="D369" s="81"/>
      <c r="E369" s="82" t="s">
        <v>247</v>
      </c>
      <c r="F369" s="83"/>
      <c r="G369" s="84"/>
      <c r="H369" s="56" t="s">
        <v>101</v>
      </c>
      <c r="I369" s="57" t="e">
        <f>SupplychainTier2[[#This Row],[Spend for which Tier 2 method accounts]]</f>
        <v>#VALUE!</v>
      </c>
      <c r="J369" s="57" t="s">
        <v>101</v>
      </c>
      <c r="K369" s="57" t="str">
        <f>IFERROR(SupplychainTier2[[#This Row],[Calculated emissions (kgCO2e) for this spend]]/SupplychainTier2[[#This Row],[Spend for which Tier 2 method accounts]],"")</f>
        <v/>
      </c>
      <c r="L369" s="85"/>
      <c r="M369" s="59"/>
      <c r="N369" s="59"/>
      <c r="O369" s="61">
        <v>0</v>
      </c>
      <c r="P369" s="61">
        <v>0</v>
      </c>
      <c r="Q369" s="61" t="e">
        <f>SupplychainTier2[[#This Row],[Calculated emissions (kgCO2e) for this spend]]</f>
        <v>#VALUE!</v>
      </c>
      <c r="R369" s="61">
        <v>0</v>
      </c>
      <c r="S369" s="61">
        <v>0</v>
      </c>
      <c r="T369" s="86" t="e">
        <f>IF(SupplychainTier2[[#This Row],[Calculated emissions (kgCO2e) for this spend]]="","",(SupplychainTier2[[#This Row],[Calculated emissions (kgCO2e) for this spend]]*(1+SupplychainTier2[[#This Row],[RSD]])))</f>
        <v>#VALUE!</v>
      </c>
      <c r="U369" s="86" t="e">
        <f>IF(SupplychainTier2[[#This Row],[Calculated emissions (kgCO2e) for this spend]]="","",(SupplychainTier2[[#This Row],[Calculated emissions (kgCO2e) for this spend]]*(1-SupplychainTier2[[#This Row],[RSD]])))</f>
        <v>#VALUE!</v>
      </c>
      <c r="V369" s="61">
        <v>0</v>
      </c>
    </row>
    <row r="370" spans="2:22" ht="15" hidden="1" thickBot="1" x14ac:dyDescent="0.2">
      <c r="B370" s="79" t="str">
        <f t="shared" si="79"/>
        <v/>
      </c>
      <c r="C370" s="80" t="str">
        <f t="shared" si="80"/>
        <v/>
      </c>
      <c r="D370" s="81"/>
      <c r="E370" s="82" t="s">
        <v>247</v>
      </c>
      <c r="F370" s="83"/>
      <c r="G370" s="84"/>
      <c r="H370" s="56" t="s">
        <v>101</v>
      </c>
      <c r="I370" s="57" t="e">
        <f>SupplychainTier2[[#This Row],[Spend for which Tier 2 method accounts]]</f>
        <v>#VALUE!</v>
      </c>
      <c r="J370" s="57" t="s">
        <v>101</v>
      </c>
      <c r="K370" s="57" t="str">
        <f>IFERROR(SupplychainTier2[[#This Row],[Calculated emissions (kgCO2e) for this spend]]/SupplychainTier2[[#This Row],[Spend for which Tier 2 method accounts]],"")</f>
        <v/>
      </c>
      <c r="L370" s="85"/>
      <c r="M370" s="59"/>
      <c r="N370" s="59"/>
      <c r="O370" s="61">
        <v>0</v>
      </c>
      <c r="P370" s="61">
        <v>0</v>
      </c>
      <c r="Q370" s="61" t="e">
        <f>SupplychainTier2[[#This Row],[Calculated emissions (kgCO2e) for this spend]]</f>
        <v>#VALUE!</v>
      </c>
      <c r="R370" s="61">
        <v>0</v>
      </c>
      <c r="S370" s="61">
        <v>0</v>
      </c>
      <c r="T370" s="86" t="e">
        <f>IF(SupplychainTier2[[#This Row],[Calculated emissions (kgCO2e) for this spend]]="","",(SupplychainTier2[[#This Row],[Calculated emissions (kgCO2e) for this spend]]*(1+SupplychainTier2[[#This Row],[RSD]])))</f>
        <v>#VALUE!</v>
      </c>
      <c r="U370" s="86" t="e">
        <f>IF(SupplychainTier2[[#This Row],[Calculated emissions (kgCO2e) for this spend]]="","",(SupplychainTier2[[#This Row],[Calculated emissions (kgCO2e) for this spend]]*(1-SupplychainTier2[[#This Row],[RSD]])))</f>
        <v>#VALUE!</v>
      </c>
      <c r="V370" s="61">
        <v>0</v>
      </c>
    </row>
    <row r="371" spans="2:22" ht="15" hidden="1" thickBot="1" x14ac:dyDescent="0.2">
      <c r="B371" s="79" t="str">
        <f t="shared" si="79"/>
        <v/>
      </c>
      <c r="C371" s="80" t="str">
        <f t="shared" si="80"/>
        <v/>
      </c>
      <c r="D371" s="81"/>
      <c r="E371" s="82" t="s">
        <v>247</v>
      </c>
      <c r="F371" s="83"/>
      <c r="G371" s="84"/>
      <c r="H371" s="56" t="s">
        <v>101</v>
      </c>
      <c r="I371" s="57" t="e">
        <f>SupplychainTier2[[#This Row],[Spend for which Tier 2 method accounts]]</f>
        <v>#VALUE!</v>
      </c>
      <c r="J371" s="57" t="s">
        <v>101</v>
      </c>
      <c r="K371" s="57" t="str">
        <f>IFERROR(SupplychainTier2[[#This Row],[Calculated emissions (kgCO2e) for this spend]]/SupplychainTier2[[#This Row],[Spend for which Tier 2 method accounts]],"")</f>
        <v/>
      </c>
      <c r="L371" s="85"/>
      <c r="M371" s="59"/>
      <c r="N371" s="59"/>
      <c r="O371" s="61">
        <v>0</v>
      </c>
      <c r="P371" s="61">
        <v>0</v>
      </c>
      <c r="Q371" s="61" t="e">
        <f>SupplychainTier2[[#This Row],[Calculated emissions (kgCO2e) for this spend]]</f>
        <v>#VALUE!</v>
      </c>
      <c r="R371" s="61">
        <v>0</v>
      </c>
      <c r="S371" s="61">
        <v>0</v>
      </c>
      <c r="T371" s="86" t="e">
        <f>IF(SupplychainTier2[[#This Row],[Calculated emissions (kgCO2e) for this spend]]="","",(SupplychainTier2[[#This Row],[Calculated emissions (kgCO2e) for this spend]]*(1+SupplychainTier2[[#This Row],[RSD]])))</f>
        <v>#VALUE!</v>
      </c>
      <c r="U371" s="86" t="e">
        <f>IF(SupplychainTier2[[#This Row],[Calculated emissions (kgCO2e) for this spend]]="","",(SupplychainTier2[[#This Row],[Calculated emissions (kgCO2e) for this spend]]*(1-SupplychainTier2[[#This Row],[RSD]])))</f>
        <v>#VALUE!</v>
      </c>
      <c r="V371" s="61">
        <v>0</v>
      </c>
    </row>
    <row r="372" spans="2:22" ht="15" hidden="1" thickBot="1" x14ac:dyDescent="0.2">
      <c r="B372" s="79" t="str">
        <f t="shared" si="79"/>
        <v/>
      </c>
      <c r="C372" s="80" t="str">
        <f t="shared" si="80"/>
        <v/>
      </c>
      <c r="D372" s="81"/>
      <c r="E372" s="82" t="s">
        <v>247</v>
      </c>
      <c r="F372" s="83"/>
      <c r="G372" s="84"/>
      <c r="H372" s="56" t="s">
        <v>101</v>
      </c>
      <c r="I372" s="57" t="e">
        <f>SupplychainTier2[[#This Row],[Spend for which Tier 2 method accounts]]</f>
        <v>#VALUE!</v>
      </c>
      <c r="J372" s="57" t="s">
        <v>101</v>
      </c>
      <c r="K372" s="57" t="str">
        <f>IFERROR(SupplychainTier2[[#This Row],[Calculated emissions (kgCO2e) for this spend]]/SupplychainTier2[[#This Row],[Spend for which Tier 2 method accounts]],"")</f>
        <v/>
      </c>
      <c r="L372" s="85"/>
      <c r="M372" s="59"/>
      <c r="N372" s="59"/>
      <c r="O372" s="61">
        <v>0</v>
      </c>
      <c r="P372" s="61">
        <v>0</v>
      </c>
      <c r="Q372" s="61" t="e">
        <f>SupplychainTier2[[#This Row],[Calculated emissions (kgCO2e) for this spend]]</f>
        <v>#VALUE!</v>
      </c>
      <c r="R372" s="61">
        <v>0</v>
      </c>
      <c r="S372" s="61">
        <v>0</v>
      </c>
      <c r="T372" s="86" t="e">
        <f>IF(SupplychainTier2[[#This Row],[Calculated emissions (kgCO2e) for this spend]]="","",(SupplychainTier2[[#This Row],[Calculated emissions (kgCO2e) for this spend]]*(1+SupplychainTier2[[#This Row],[RSD]])))</f>
        <v>#VALUE!</v>
      </c>
      <c r="U372" s="86" t="e">
        <f>IF(SupplychainTier2[[#This Row],[Calculated emissions (kgCO2e) for this spend]]="","",(SupplychainTier2[[#This Row],[Calculated emissions (kgCO2e) for this spend]]*(1-SupplychainTier2[[#This Row],[RSD]])))</f>
        <v>#VALUE!</v>
      </c>
      <c r="V372" s="61">
        <v>0</v>
      </c>
    </row>
    <row r="373" spans="2:22" ht="15" hidden="1" thickBot="1" x14ac:dyDescent="0.2">
      <c r="B373" s="79" t="str">
        <f t="shared" si="79"/>
        <v/>
      </c>
      <c r="C373" s="80" t="str">
        <f t="shared" si="80"/>
        <v/>
      </c>
      <c r="D373" s="81"/>
      <c r="E373" s="82" t="s">
        <v>247</v>
      </c>
      <c r="F373" s="83"/>
      <c r="G373" s="84"/>
      <c r="H373" s="56" t="s">
        <v>101</v>
      </c>
      <c r="I373" s="57" t="e">
        <f>SupplychainTier2[[#This Row],[Spend for which Tier 2 method accounts]]</f>
        <v>#VALUE!</v>
      </c>
      <c r="J373" s="57" t="s">
        <v>101</v>
      </c>
      <c r="K373" s="57" t="str">
        <f>IFERROR(SupplychainTier2[[#This Row],[Calculated emissions (kgCO2e) for this spend]]/SupplychainTier2[[#This Row],[Spend for which Tier 2 method accounts]],"")</f>
        <v/>
      </c>
      <c r="L373" s="85"/>
      <c r="M373" s="59"/>
      <c r="N373" s="59"/>
      <c r="O373" s="61">
        <v>0</v>
      </c>
      <c r="P373" s="61">
        <v>0</v>
      </c>
      <c r="Q373" s="61" t="e">
        <f>SupplychainTier2[[#This Row],[Calculated emissions (kgCO2e) for this spend]]</f>
        <v>#VALUE!</v>
      </c>
      <c r="R373" s="61">
        <v>0</v>
      </c>
      <c r="S373" s="61">
        <v>0</v>
      </c>
      <c r="T373" s="86" t="e">
        <f>IF(SupplychainTier2[[#This Row],[Calculated emissions (kgCO2e) for this spend]]="","",(SupplychainTier2[[#This Row],[Calculated emissions (kgCO2e) for this spend]]*(1+SupplychainTier2[[#This Row],[RSD]])))</f>
        <v>#VALUE!</v>
      </c>
      <c r="U373" s="86" t="e">
        <f>IF(SupplychainTier2[[#This Row],[Calculated emissions (kgCO2e) for this spend]]="","",(SupplychainTier2[[#This Row],[Calculated emissions (kgCO2e) for this spend]]*(1-SupplychainTier2[[#This Row],[RSD]])))</f>
        <v>#VALUE!</v>
      </c>
      <c r="V373" s="61">
        <v>0</v>
      </c>
    </row>
    <row r="374" spans="2:22" ht="15" hidden="1" thickBot="1" x14ac:dyDescent="0.2">
      <c r="B374" s="79" t="str">
        <f t="shared" si="79"/>
        <v/>
      </c>
      <c r="C374" s="80" t="str">
        <f t="shared" si="80"/>
        <v/>
      </c>
      <c r="D374" s="81"/>
      <c r="E374" s="82" t="s">
        <v>247</v>
      </c>
      <c r="F374" s="83"/>
      <c r="G374" s="84"/>
      <c r="H374" s="56" t="s">
        <v>101</v>
      </c>
      <c r="I374" s="57" t="e">
        <f>SupplychainTier2[[#This Row],[Spend for which Tier 2 method accounts]]</f>
        <v>#VALUE!</v>
      </c>
      <c r="J374" s="57" t="s">
        <v>101</v>
      </c>
      <c r="K374" s="57" t="str">
        <f>IFERROR(SupplychainTier2[[#This Row],[Calculated emissions (kgCO2e) for this spend]]/SupplychainTier2[[#This Row],[Spend for which Tier 2 method accounts]],"")</f>
        <v/>
      </c>
      <c r="L374" s="85"/>
      <c r="M374" s="59"/>
      <c r="N374" s="59"/>
      <c r="O374" s="61">
        <v>0</v>
      </c>
      <c r="P374" s="61">
        <v>0</v>
      </c>
      <c r="Q374" s="61" t="e">
        <f>SupplychainTier2[[#This Row],[Calculated emissions (kgCO2e) for this spend]]</f>
        <v>#VALUE!</v>
      </c>
      <c r="R374" s="61">
        <v>0</v>
      </c>
      <c r="S374" s="61">
        <v>0</v>
      </c>
      <c r="T374" s="86" t="e">
        <f>IF(SupplychainTier2[[#This Row],[Calculated emissions (kgCO2e) for this spend]]="","",(SupplychainTier2[[#This Row],[Calculated emissions (kgCO2e) for this spend]]*(1+SupplychainTier2[[#This Row],[RSD]])))</f>
        <v>#VALUE!</v>
      </c>
      <c r="U374" s="86" t="e">
        <f>IF(SupplychainTier2[[#This Row],[Calculated emissions (kgCO2e) for this spend]]="","",(SupplychainTier2[[#This Row],[Calculated emissions (kgCO2e) for this spend]]*(1-SupplychainTier2[[#This Row],[RSD]])))</f>
        <v>#VALUE!</v>
      </c>
      <c r="V374" s="61">
        <v>0</v>
      </c>
    </row>
    <row r="375" spans="2:22" ht="15" hidden="1" thickBot="1" x14ac:dyDescent="0.2">
      <c r="B375" s="79" t="str">
        <f t="shared" ref="B375" si="81">IFERROR(VLOOKUP(D375,SICProductCodeLookup,2,FALSE), "")</f>
        <v/>
      </c>
      <c r="C375" s="80" t="str">
        <f t="shared" ref="C375" si="82">IFERROR((VLOOKUP(D375,SICProductCodeLookup,3,FALSE)), "")</f>
        <v/>
      </c>
      <c r="D375" s="81"/>
      <c r="E375" s="82" t="s">
        <v>247</v>
      </c>
      <c r="F375" s="83"/>
      <c r="G375" s="84"/>
      <c r="H375" s="56" t="s">
        <v>101</v>
      </c>
      <c r="I375" s="57" t="e">
        <f>SupplychainTier2[[#This Row],[Spend for which Tier 2 method accounts]]</f>
        <v>#VALUE!</v>
      </c>
      <c r="J375" s="57" t="s">
        <v>101</v>
      </c>
      <c r="K375" s="57" t="str">
        <f>IFERROR(SupplychainTier2[[#This Row],[Calculated emissions (kgCO2e) for this spend]]/SupplychainTier2[[#This Row],[Spend for which Tier 2 method accounts]],"")</f>
        <v/>
      </c>
      <c r="L375" s="85"/>
      <c r="M375" s="59"/>
      <c r="N375" s="59"/>
      <c r="O375" s="61">
        <v>0</v>
      </c>
      <c r="P375" s="61">
        <v>0</v>
      </c>
      <c r="Q375" s="61" t="e">
        <f>SupplychainTier2[[#This Row],[Calculated emissions (kgCO2e) for this spend]]</f>
        <v>#VALUE!</v>
      </c>
      <c r="R375" s="61">
        <v>0</v>
      </c>
      <c r="S375" s="61">
        <v>0</v>
      </c>
      <c r="T375" s="86" t="e">
        <f>IF(SupplychainTier2[[#This Row],[Calculated emissions (kgCO2e) for this spend]]="","",(SupplychainTier2[[#This Row],[Calculated emissions (kgCO2e) for this spend]]*(1+SupplychainTier2[[#This Row],[RSD]])))</f>
        <v>#VALUE!</v>
      </c>
      <c r="U375" s="86" t="e">
        <f>IF(SupplychainTier2[[#This Row],[Calculated emissions (kgCO2e) for this spend]]="","",(SupplychainTier2[[#This Row],[Calculated emissions (kgCO2e) for this spend]]*(1-SupplychainTier2[[#This Row],[RSD]])))</f>
        <v>#VALUE!</v>
      </c>
      <c r="V375" s="61">
        <v>0</v>
      </c>
    </row>
  </sheetData>
  <mergeCells count="113">
    <mergeCell ref="B3:L3"/>
    <mergeCell ref="W5:Y5"/>
    <mergeCell ref="W6:Y6"/>
    <mergeCell ref="W7:Y7"/>
    <mergeCell ref="W14:Y14"/>
    <mergeCell ref="W15:Y15"/>
    <mergeCell ref="W16:Y16"/>
    <mergeCell ref="W17:Y17"/>
    <mergeCell ref="W18:Y18"/>
    <mergeCell ref="W19:Y19"/>
    <mergeCell ref="W8:Y8"/>
    <mergeCell ref="W9:Y9"/>
    <mergeCell ref="W10:Y10"/>
    <mergeCell ref="W11:Y11"/>
    <mergeCell ref="W12:Y12"/>
    <mergeCell ref="W13:Y13"/>
    <mergeCell ref="W26:Y26"/>
    <mergeCell ref="W27:Y27"/>
    <mergeCell ref="W28:Y28"/>
    <mergeCell ref="W29:Y29"/>
    <mergeCell ref="W30:Y30"/>
    <mergeCell ref="W31:Y31"/>
    <mergeCell ref="W20:Y20"/>
    <mergeCell ref="W21:Y21"/>
    <mergeCell ref="W22:Y22"/>
    <mergeCell ref="W23:Y23"/>
    <mergeCell ref="W24:Y24"/>
    <mergeCell ref="W25:Y25"/>
    <mergeCell ref="W38:Y38"/>
    <mergeCell ref="W39:Y39"/>
    <mergeCell ref="W40:Y40"/>
    <mergeCell ref="W41:Y41"/>
    <mergeCell ref="W42:Y42"/>
    <mergeCell ref="W43:Y43"/>
    <mergeCell ref="W32:Y32"/>
    <mergeCell ref="W33:Y33"/>
    <mergeCell ref="W34:Y34"/>
    <mergeCell ref="W35:Y35"/>
    <mergeCell ref="W36:Y36"/>
    <mergeCell ref="W37:Y37"/>
    <mergeCell ref="W50:Y50"/>
    <mergeCell ref="W51:Y51"/>
    <mergeCell ref="W52:Y52"/>
    <mergeCell ref="W53:Y53"/>
    <mergeCell ref="W54:Y54"/>
    <mergeCell ref="W55:Y55"/>
    <mergeCell ref="W44:Y44"/>
    <mergeCell ref="W45:Y45"/>
    <mergeCell ref="W46:Y46"/>
    <mergeCell ref="W47:Y47"/>
    <mergeCell ref="W48:Y48"/>
    <mergeCell ref="W49:Y49"/>
    <mergeCell ref="W62:Y62"/>
    <mergeCell ref="W63:Y63"/>
    <mergeCell ref="W64:Y64"/>
    <mergeCell ref="W65:Y65"/>
    <mergeCell ref="W66:Y66"/>
    <mergeCell ref="W67:Y67"/>
    <mergeCell ref="W56:Y56"/>
    <mergeCell ref="W57:Y57"/>
    <mergeCell ref="W58:Y58"/>
    <mergeCell ref="W59:Y59"/>
    <mergeCell ref="W60:Y60"/>
    <mergeCell ref="W61:Y61"/>
    <mergeCell ref="W74:Y74"/>
    <mergeCell ref="W75:Y75"/>
    <mergeCell ref="W76:Y76"/>
    <mergeCell ref="W77:Y77"/>
    <mergeCell ref="W78:Y78"/>
    <mergeCell ref="W79:Y79"/>
    <mergeCell ref="W68:Y68"/>
    <mergeCell ref="W69:Y69"/>
    <mergeCell ref="W70:Y70"/>
    <mergeCell ref="W71:Y71"/>
    <mergeCell ref="W72:Y72"/>
    <mergeCell ref="W73:Y73"/>
    <mergeCell ref="W86:Y86"/>
    <mergeCell ref="W87:Y87"/>
    <mergeCell ref="W88:Y88"/>
    <mergeCell ref="W89:Y89"/>
    <mergeCell ref="W90:Y90"/>
    <mergeCell ref="W91:Y91"/>
    <mergeCell ref="W80:Y80"/>
    <mergeCell ref="W81:Y81"/>
    <mergeCell ref="W82:Y82"/>
    <mergeCell ref="W83:Y83"/>
    <mergeCell ref="W84:Y84"/>
    <mergeCell ref="W85:Y85"/>
    <mergeCell ref="W98:Y98"/>
    <mergeCell ref="W99:Y99"/>
    <mergeCell ref="W100:Y100"/>
    <mergeCell ref="W101:Y101"/>
    <mergeCell ref="W102:Y102"/>
    <mergeCell ref="W103:Y103"/>
    <mergeCell ref="W92:Y92"/>
    <mergeCell ref="W93:Y93"/>
    <mergeCell ref="W94:Y94"/>
    <mergeCell ref="W95:Y95"/>
    <mergeCell ref="W96:Y96"/>
    <mergeCell ref="W97:Y97"/>
    <mergeCell ref="B118:I119"/>
    <mergeCell ref="W110:Y110"/>
    <mergeCell ref="W111:Y111"/>
    <mergeCell ref="W112:Y112"/>
    <mergeCell ref="W113:Y113"/>
    <mergeCell ref="W114:Y114"/>
    <mergeCell ref="W115:Y115"/>
    <mergeCell ref="W104:Y104"/>
    <mergeCell ref="W105:Y105"/>
    <mergeCell ref="W106:Y106"/>
    <mergeCell ref="W107:Y107"/>
    <mergeCell ref="W108:Y108"/>
    <mergeCell ref="W109:Y109"/>
  </mergeCells>
  <conditionalFormatting sqref="B6:V116 B123:V375">
    <cfRule type="expression" dxfId="2" priority="1">
      <formula>IF($Z6=1,1,0)</formula>
    </cfRule>
  </conditionalFormatting>
  <conditionalFormatting sqref="L121">
    <cfRule type="containsText" dxfId="1" priority="2" operator="containsText" text="There are errors">
      <formula>NOT(ISERROR(SEARCH("There are errors",L121)))</formula>
    </cfRule>
    <cfRule type="containsText" dxfId="0" priority="3" operator="containsText" text="No errors in this table">
      <formula>NOT(ISERROR(SEARCH("No errors in this table",L121)))</formula>
    </cfRule>
  </conditionalFormatting>
  <dataValidations count="8">
    <dataValidation allowBlank="1" showInputMessage="1" showErrorMessage="1" promptTitle="Info" prompt="This is only the tier 1 total, add tier 2 spend and emissions in the table below" sqref="L5" xr:uid="{9465EF93-9D49-430B-BD2C-B8E8D455461B}"/>
    <dataValidation allowBlank="1" showInputMessage="1" showErrorMessage="1" promptTitle="Info" prompt="This is the combined sum of tier 1 and 2, taking in to account that the spend in this table includes the spend in the tier 2 table below" sqref="Q5" xr:uid="{6EB8C3E1-A70D-4914-8F72-ECAAEF88E58B}"/>
    <dataValidation type="list" allowBlank="1" showInputMessage="1" showErrorMessage="1" sqref="N6:N116 N123:N375" xr:uid="{6751BD2E-B589-4C1F-A998-6389AB1550EA}">
      <formula1>Ease</formula1>
    </dataValidation>
    <dataValidation allowBlank="1" showInputMessage="1" showErrorMessage="1" promptTitle="Warning!" prompt="If you enter data here, please check that you are not double counting emissions that are already covered by operational emissions reported elsewhere" sqref="G9:G10 G30 G57:G61 G69:G72" xr:uid="{A5163BCB-DC1C-41AD-AD50-CCFEA7F62739}"/>
    <dataValidation type="list" allowBlank="1" showInputMessage="1" showErrorMessage="1" sqref="D123:D375" xr:uid="{7323E77E-AE45-4E9A-A024-ED6AB1E20352}">
      <formula1>SICProductCategories</formula1>
    </dataValidation>
    <dataValidation type="list" allowBlank="1" showInputMessage="1" showErrorMessage="1" sqref="F6:F116" xr:uid="{27A8553D-97E3-4E68-AA8B-BE6635FACF25}">
      <formula1>RSD</formula1>
    </dataValidation>
    <dataValidation type="list" allowBlank="1" showInputMessage="1" showErrorMessage="1" sqref="F123:F375" xr:uid="{113FC208-0716-40D0-8A5E-B2C7AFF04288}">
      <formula1>SupplyChain_Tier2RSD</formula1>
    </dataValidation>
    <dataValidation type="decimal" operator="greaterThan" allowBlank="1" showInputMessage="1" showErrorMessage="1" errorTitle="Numeric data" error="Please enter a number greater than zero" sqref="G123:G375 L123:L375" xr:uid="{BA2E893E-C8FB-4EBE-8F0A-FCAF738A2F71}">
      <formula1>0</formula1>
    </dataValidation>
  </dataValidations>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FBB91-5A5F-48D9-A6E6-C81E72D9C9BD}">
  <dimension ref="A1:AL106"/>
  <sheetViews>
    <sheetView showGridLines="0" topLeftCell="C24" zoomScaleNormal="100" workbookViewId="0">
      <selection activeCell="L42" sqref="L42"/>
    </sheetView>
  </sheetViews>
  <sheetFormatPr baseColWidth="10" defaultColWidth="0" defaultRowHeight="0" customHeight="1" zeroHeight="1" x14ac:dyDescent="0.15"/>
  <cols>
    <col min="1" max="1" width="2.5" style="1" customWidth="1"/>
    <col min="2" max="2" width="45" style="1" customWidth="1"/>
    <col min="3" max="3" width="20" style="1" bestFit="1" customWidth="1"/>
    <col min="4" max="4" width="3.5" style="1" customWidth="1"/>
    <col min="5" max="5" width="15.6640625" style="1" customWidth="1"/>
    <col min="6" max="6" width="9.5" style="1" customWidth="1"/>
    <col min="7" max="7" width="11" style="1" customWidth="1"/>
    <col min="8" max="8" width="9.1640625" style="1" customWidth="1"/>
    <col min="9" max="9" width="12.83203125" style="1" customWidth="1"/>
    <col min="10" max="15" width="9.1640625" style="1" customWidth="1"/>
    <col min="16" max="16" width="21.33203125" style="1" customWidth="1"/>
    <col min="17" max="18" width="9.1640625" style="1" customWidth="1"/>
    <col min="19" max="19" width="6.6640625" style="1" customWidth="1"/>
    <col min="20" max="20" width="3" style="1" bestFit="1" customWidth="1"/>
    <col min="21" max="22" width="21.6640625" style="1" hidden="1" customWidth="1"/>
    <col min="23" max="23" width="4.33203125" style="1" hidden="1" customWidth="1"/>
    <col min="24" max="25" width="9.1640625" style="1" hidden="1" customWidth="1"/>
    <col min="26" max="26" width="10.33203125" style="1" hidden="1" customWidth="1"/>
    <col min="27" max="27" width="9.1640625" style="1" hidden="1" customWidth="1"/>
    <col min="28" max="28" width="11.33203125" style="1" hidden="1" customWidth="1"/>
    <col min="29" max="29" width="4.1640625" style="1" hidden="1" customWidth="1"/>
    <col min="30" max="34" width="9.1640625" style="1" hidden="1" customWidth="1"/>
    <col min="35" max="35" width="23.5" style="1" hidden="1" customWidth="1"/>
    <col min="36" max="36" width="21.33203125" style="1" hidden="1" customWidth="1"/>
    <col min="37" max="38" width="21.5" style="1" hidden="1" customWidth="1"/>
    <col min="39" max="16384" width="9.1640625" style="1" hidden="1"/>
  </cols>
  <sheetData>
    <row r="1" spans="1:25" s="20" customFormat="1" ht="14" x14ac:dyDescent="0.15">
      <c r="A1" s="21"/>
      <c r="B1" s="21" t="s">
        <v>253</v>
      </c>
    </row>
    <row r="2" spans="1:25" ht="6.75" customHeight="1" x14ac:dyDescent="0.15"/>
    <row r="3" spans="1:25" ht="15" customHeight="1" x14ac:dyDescent="0.15">
      <c r="C3" s="118" t="s">
        <v>254</v>
      </c>
      <c r="D3" s="204" t="s">
        <v>255</v>
      </c>
      <c r="E3" s="205"/>
    </row>
    <row r="4" spans="1:25" ht="30" customHeight="1" x14ac:dyDescent="0.15">
      <c r="B4" s="120" t="s">
        <v>256</v>
      </c>
      <c r="C4" s="121" t="s">
        <v>270</v>
      </c>
      <c r="D4" s="206" t="s">
        <v>271</v>
      </c>
      <c r="E4" s="207"/>
      <c r="F4" s="208" t="s">
        <v>257</v>
      </c>
      <c r="G4" s="208"/>
      <c r="H4" s="208" t="s">
        <v>258</v>
      </c>
      <c r="I4" s="208"/>
      <c r="J4" s="208" t="s">
        <v>259</v>
      </c>
      <c r="K4" s="208"/>
      <c r="L4" s="208" t="s">
        <v>260</v>
      </c>
      <c r="M4" s="208"/>
      <c r="O4" s="122"/>
      <c r="P4" s="123"/>
      <c r="Q4" s="123"/>
      <c r="R4" s="123"/>
      <c r="S4" s="122"/>
      <c r="T4" s="124"/>
      <c r="U4" s="124"/>
      <c r="V4" s="124"/>
      <c r="W4" s="124"/>
      <c r="X4" s="124"/>
      <c r="Y4" s="124"/>
    </row>
    <row r="5" spans="1:25" ht="15" customHeight="1" x14ac:dyDescent="0.15">
      <c r="B5" s="125" t="s">
        <v>272</v>
      </c>
      <c r="C5" s="134"/>
      <c r="D5" s="209"/>
      <c r="E5" s="210"/>
      <c r="F5" s="211"/>
      <c r="G5" s="210"/>
      <c r="P5" s="126"/>
      <c r="T5" s="124"/>
      <c r="U5" s="124"/>
      <c r="V5" s="124"/>
      <c r="W5" s="124"/>
      <c r="X5" s="124"/>
      <c r="Y5" s="124"/>
    </row>
    <row r="6" spans="1:25" ht="14" x14ac:dyDescent="0.15">
      <c r="B6" s="127" t="s">
        <v>62</v>
      </c>
      <c r="C6" s="136">
        <f>C5*0.984911723241611</f>
        <v>0</v>
      </c>
      <c r="D6" s="201">
        <f>D5*0.984911723241611</f>
        <v>0</v>
      </c>
      <c r="E6" s="198"/>
      <c r="F6" s="199">
        <f>F5*21.2808072368763</f>
        <v>0</v>
      </c>
      <c r="G6" s="198"/>
      <c r="T6" s="124"/>
      <c r="U6" s="124"/>
      <c r="V6" s="124"/>
      <c r="W6" s="124"/>
      <c r="X6" s="124"/>
      <c r="Y6" s="124"/>
    </row>
    <row r="7" spans="1:25" ht="15.75" customHeight="1" thickBot="1" x14ac:dyDescent="0.2">
      <c r="B7" s="17"/>
      <c r="C7" s="37"/>
      <c r="D7" s="128"/>
      <c r="T7" s="124"/>
      <c r="U7" s="124"/>
      <c r="V7" s="124"/>
      <c r="W7" s="124"/>
      <c r="X7" s="124"/>
      <c r="Y7" s="124"/>
    </row>
    <row r="8" spans="1:25" ht="14" x14ac:dyDescent="0.15">
      <c r="B8" s="125" t="s">
        <v>273</v>
      </c>
      <c r="C8" s="37"/>
      <c r="D8" s="202"/>
      <c r="E8" s="203"/>
      <c r="F8" s="196"/>
      <c r="G8" s="195"/>
      <c r="H8" s="196"/>
      <c r="I8" s="195"/>
      <c r="J8" s="196"/>
      <c r="K8" s="194"/>
      <c r="T8" s="124"/>
      <c r="U8" s="124"/>
      <c r="V8" s="124"/>
      <c r="W8" s="124"/>
      <c r="X8" s="124"/>
      <c r="Y8" s="124"/>
    </row>
    <row r="9" spans="1:25" ht="14" x14ac:dyDescent="0.15">
      <c r="B9" s="127" t="s">
        <v>62</v>
      </c>
      <c r="C9" s="37"/>
      <c r="D9" s="201">
        <f>D8*21.0731007751938</f>
        <v>0</v>
      </c>
      <c r="E9" s="198"/>
      <c r="F9" s="199">
        <f>F8*21.0731007751938</f>
        <v>0</v>
      </c>
      <c r="G9" s="198"/>
      <c r="H9" s="199">
        <f>H8*8.2893023255814</f>
        <v>0</v>
      </c>
      <c r="I9" s="198"/>
      <c r="J9" s="199">
        <f>J8*1164.09963454402</f>
        <v>0</v>
      </c>
      <c r="K9" s="197"/>
      <c r="T9" s="124"/>
      <c r="U9" s="124"/>
      <c r="V9" s="124"/>
      <c r="W9" s="124"/>
      <c r="X9" s="124"/>
      <c r="Y9" s="124"/>
    </row>
    <row r="10" spans="1:25" ht="14" x14ac:dyDescent="0.15">
      <c r="C10" s="37"/>
      <c r="T10" s="124"/>
      <c r="U10" s="124"/>
      <c r="V10" s="124"/>
      <c r="W10" s="124"/>
      <c r="X10" s="124"/>
      <c r="Y10" s="124"/>
    </row>
    <row r="11" spans="1:25" ht="14" x14ac:dyDescent="0.15">
      <c r="B11" s="125" t="s">
        <v>274</v>
      </c>
      <c r="C11" s="135"/>
      <c r="D11" s="200"/>
      <c r="E11" s="195"/>
      <c r="F11" s="196"/>
      <c r="G11" s="194"/>
      <c r="J11" s="196"/>
      <c r="K11" s="194"/>
      <c r="T11" s="124"/>
      <c r="U11" s="124"/>
      <c r="V11" s="124"/>
      <c r="W11" s="124"/>
      <c r="X11" s="124"/>
      <c r="Y11" s="124"/>
    </row>
    <row r="12" spans="1:25" ht="14" x14ac:dyDescent="0.15">
      <c r="B12" s="127" t="s">
        <v>62</v>
      </c>
      <c r="C12" s="136">
        <f>C11*21.2808072368763</f>
        <v>0</v>
      </c>
      <c r="D12" s="201">
        <f>D11*21.2808072368763</f>
        <v>0</v>
      </c>
      <c r="E12" s="198"/>
      <c r="F12" s="199">
        <f>F11*21.2808072368763</f>
        <v>0</v>
      </c>
      <c r="G12" s="198"/>
      <c r="J12" s="199">
        <f>J11*8.88413013162686</f>
        <v>0</v>
      </c>
      <c r="K12" s="197"/>
      <c r="T12" s="124"/>
      <c r="U12" s="124"/>
      <c r="V12" s="124"/>
      <c r="W12" s="124"/>
      <c r="X12" s="124"/>
      <c r="Y12" s="124"/>
    </row>
    <row r="13" spans="1:25" ht="15" customHeight="1" x14ac:dyDescent="0.15">
      <c r="B13" s="17"/>
      <c r="C13" s="129"/>
      <c r="T13" s="124"/>
      <c r="U13" s="124"/>
      <c r="V13" s="124"/>
      <c r="W13" s="124"/>
      <c r="X13" s="124"/>
      <c r="Y13" s="124"/>
    </row>
    <row r="14" spans="1:25" ht="15" customHeight="1" x14ac:dyDescent="0.15">
      <c r="B14" s="125" t="s">
        <v>275</v>
      </c>
      <c r="C14" s="129"/>
      <c r="D14" s="200"/>
      <c r="E14" s="195"/>
      <c r="F14" s="196"/>
      <c r="G14" s="194"/>
      <c r="J14" s="196"/>
      <c r="K14" s="194"/>
      <c r="T14" s="124"/>
      <c r="U14" s="124"/>
      <c r="V14" s="124"/>
      <c r="W14" s="124"/>
      <c r="X14" s="124"/>
      <c r="Y14" s="124"/>
    </row>
    <row r="15" spans="1:25" ht="14" x14ac:dyDescent="0.15">
      <c r="B15" s="127" t="s">
        <v>62</v>
      </c>
      <c r="C15" s="129"/>
      <c r="D15" s="201">
        <f>D14*21.2808072368763</f>
        <v>0</v>
      </c>
      <c r="E15" s="198"/>
      <c r="F15" s="199">
        <f>F14*21.2808072368763</f>
        <v>0</v>
      </c>
      <c r="G15" s="198"/>
      <c r="J15" s="199">
        <f>J14*496.683305914528</f>
        <v>0</v>
      </c>
      <c r="K15" s="197"/>
      <c r="T15" s="124"/>
      <c r="U15" s="124"/>
      <c r="V15" s="124"/>
      <c r="W15" s="124"/>
      <c r="X15" s="124"/>
      <c r="Y15" s="124"/>
    </row>
    <row r="16" spans="1:25" ht="15" customHeight="1" x14ac:dyDescent="0.15">
      <c r="B16" s="17"/>
      <c r="C16" s="129"/>
      <c r="T16" s="124"/>
      <c r="U16" s="124"/>
      <c r="V16" s="124"/>
      <c r="W16" s="124"/>
      <c r="X16" s="124"/>
      <c r="Y16" s="124"/>
    </row>
    <row r="17" spans="2:25" ht="14" x14ac:dyDescent="0.15">
      <c r="B17" s="125" t="s">
        <v>276</v>
      </c>
      <c r="C17" s="129"/>
      <c r="F17" s="196"/>
      <c r="G17" s="194"/>
      <c r="J17" s="196"/>
      <c r="K17" s="194"/>
      <c r="T17" s="124"/>
      <c r="U17" s="124"/>
      <c r="V17" s="124"/>
      <c r="W17" s="124"/>
      <c r="X17" s="124"/>
      <c r="Y17" s="124"/>
    </row>
    <row r="18" spans="2:25" ht="14" x14ac:dyDescent="0.15">
      <c r="B18" s="127" t="s">
        <v>62</v>
      </c>
      <c r="C18" s="129"/>
      <c r="F18" s="199">
        <f>F17*21.2808072368763</f>
        <v>0</v>
      </c>
      <c r="G18" s="198"/>
      <c r="J18" s="199">
        <f>J17*497.044706528032</f>
        <v>0</v>
      </c>
      <c r="K18" s="197"/>
      <c r="T18" s="124"/>
      <c r="U18" s="124"/>
      <c r="V18" s="124"/>
      <c r="W18" s="124"/>
      <c r="X18" s="124"/>
      <c r="Y18" s="124"/>
    </row>
    <row r="19" spans="2:25" ht="14" x14ac:dyDescent="0.15">
      <c r="B19" s="17"/>
      <c r="C19" s="17"/>
      <c r="T19" s="124"/>
      <c r="U19" s="124"/>
      <c r="V19" s="124"/>
      <c r="W19" s="124"/>
      <c r="X19" s="124"/>
      <c r="Y19" s="124"/>
    </row>
    <row r="20" spans="2:25" ht="14" x14ac:dyDescent="0.15">
      <c r="B20" s="125" t="s">
        <v>277</v>
      </c>
      <c r="C20" s="17"/>
      <c r="F20" s="196"/>
      <c r="G20" s="195"/>
      <c r="H20" s="196"/>
      <c r="I20" s="195"/>
      <c r="J20" s="196"/>
      <c r="K20" s="195"/>
      <c r="L20" s="196"/>
      <c r="M20" s="194"/>
      <c r="T20" s="124"/>
      <c r="U20" s="124"/>
      <c r="V20" s="124"/>
      <c r="W20" s="124"/>
      <c r="X20" s="124"/>
      <c r="Y20" s="124"/>
    </row>
    <row r="21" spans="2:25" ht="14" x14ac:dyDescent="0.15">
      <c r="B21" s="127" t="s">
        <v>62</v>
      </c>
      <c r="C21" s="17"/>
      <c r="F21" s="199">
        <f>F20*21.2808072368763</f>
        <v>0</v>
      </c>
      <c r="G21" s="198"/>
      <c r="H21" s="199">
        <f>H20*8.912421710629</f>
        <v>0</v>
      </c>
      <c r="I21" s="198"/>
      <c r="J21" s="199">
        <f>J20*655.987166737735</f>
        <v>0</v>
      </c>
      <c r="K21" s="198"/>
      <c r="L21" s="199">
        <f>L20*8.912421710629</f>
        <v>0</v>
      </c>
      <c r="M21" s="197"/>
      <c r="T21" s="124"/>
      <c r="U21" s="124"/>
      <c r="V21" s="124"/>
      <c r="W21" s="124"/>
      <c r="X21" s="124"/>
      <c r="Y21" s="124"/>
    </row>
    <row r="22" spans="2:25" ht="14" x14ac:dyDescent="0.15">
      <c r="B22" s="17"/>
      <c r="C22" s="17"/>
      <c r="T22" s="124"/>
      <c r="U22" s="124"/>
      <c r="V22" s="124"/>
      <c r="W22" s="124"/>
      <c r="X22" s="124"/>
      <c r="Y22" s="124"/>
    </row>
    <row r="23" spans="2:25" ht="14" x14ac:dyDescent="0.15">
      <c r="B23" s="125" t="s">
        <v>262</v>
      </c>
      <c r="C23" s="17"/>
      <c r="F23" s="196"/>
      <c r="G23" s="194"/>
      <c r="J23" s="196"/>
      <c r="K23" s="194"/>
      <c r="T23" s="124"/>
      <c r="U23" s="124"/>
      <c r="V23" s="124"/>
      <c r="W23" s="124"/>
      <c r="X23" s="124"/>
      <c r="Y23" s="124"/>
    </row>
    <row r="24" spans="2:25" ht="14" x14ac:dyDescent="0.15">
      <c r="B24" s="127" t="s">
        <v>278</v>
      </c>
      <c r="C24" s="17"/>
      <c r="F24" s="199">
        <f>F23*21.2808072368763</f>
        <v>0</v>
      </c>
      <c r="G24" s="197"/>
      <c r="J24" s="199">
        <f>J23*520.334743462995</f>
        <v>0</v>
      </c>
      <c r="K24" s="197"/>
      <c r="T24" s="124"/>
      <c r="U24" s="124"/>
      <c r="V24" s="124"/>
      <c r="W24" s="124"/>
      <c r="X24" s="124"/>
      <c r="Y24" s="124"/>
    </row>
    <row r="25" spans="2:25" ht="14" x14ac:dyDescent="0.15">
      <c r="B25" s="17"/>
      <c r="C25" s="17"/>
      <c r="T25" s="124"/>
      <c r="U25" s="124"/>
      <c r="V25" s="124"/>
      <c r="W25" s="124"/>
      <c r="X25" s="124"/>
      <c r="Y25" s="124"/>
    </row>
    <row r="26" spans="2:25" ht="14" x14ac:dyDescent="0.15">
      <c r="B26" s="125" t="s">
        <v>279</v>
      </c>
      <c r="C26" s="135"/>
      <c r="F26" s="196"/>
      <c r="G26" s="194"/>
      <c r="J26" s="196"/>
      <c r="K26" s="194"/>
      <c r="T26" s="124"/>
      <c r="U26" s="124"/>
      <c r="V26" s="124"/>
      <c r="W26" s="124"/>
      <c r="X26" s="124"/>
      <c r="Y26" s="124"/>
    </row>
    <row r="27" spans="2:25" ht="14" x14ac:dyDescent="0.15">
      <c r="B27" s="127" t="s">
        <v>62</v>
      </c>
      <c r="C27" s="136">
        <f>C26*21.2808072368763</f>
        <v>0</v>
      </c>
      <c r="F27" s="199">
        <f>F26*21.2808072368763</f>
        <v>0</v>
      </c>
      <c r="G27" s="197"/>
      <c r="J27" s="199">
        <f>J26*8.88413013162686</f>
        <v>0</v>
      </c>
      <c r="K27" s="197"/>
      <c r="T27" s="124"/>
      <c r="U27" s="124"/>
      <c r="V27" s="124"/>
      <c r="W27" s="124"/>
      <c r="X27" s="124"/>
      <c r="Y27" s="124"/>
    </row>
    <row r="28" spans="2:25" ht="14" x14ac:dyDescent="0.15">
      <c r="B28" s="17"/>
      <c r="C28" s="17"/>
      <c r="T28" s="124"/>
      <c r="U28" s="124"/>
      <c r="V28" s="124"/>
      <c r="W28" s="124"/>
      <c r="X28" s="124"/>
      <c r="Y28" s="124"/>
    </row>
    <row r="29" spans="2:25" ht="14" x14ac:dyDescent="0.15">
      <c r="B29" s="125" t="s">
        <v>280</v>
      </c>
      <c r="C29" s="135"/>
      <c r="D29" s="200"/>
      <c r="E29" s="195"/>
      <c r="F29" s="196"/>
      <c r="G29" s="194"/>
      <c r="J29" s="196"/>
      <c r="K29" s="194"/>
      <c r="T29" s="124"/>
      <c r="U29" s="124"/>
      <c r="V29" s="124"/>
      <c r="W29" s="124"/>
      <c r="X29" s="124"/>
      <c r="Y29" s="124"/>
    </row>
    <row r="30" spans="2:25" ht="14" x14ac:dyDescent="0.15">
      <c r="B30" s="127" t="s">
        <v>62</v>
      </c>
      <c r="C30" s="136">
        <f>C29*21.2808072368763</f>
        <v>0</v>
      </c>
      <c r="D30" s="201">
        <f>D29*21.2808072368763</f>
        <v>0</v>
      </c>
      <c r="E30" s="198"/>
      <c r="F30" s="199">
        <f>F29*21.2808072368763</f>
        <v>0</v>
      </c>
      <c r="G30" s="198"/>
      <c r="J30" s="199">
        <f>J29*8.88413013162686</f>
        <v>0</v>
      </c>
      <c r="K30" s="197"/>
      <c r="T30" s="124"/>
      <c r="U30" s="124"/>
      <c r="V30" s="124"/>
      <c r="W30" s="124"/>
      <c r="X30" s="124"/>
      <c r="Y30" s="124"/>
    </row>
    <row r="31" spans="2:25" ht="14" x14ac:dyDescent="0.15">
      <c r="B31" s="127"/>
      <c r="C31" s="17"/>
      <c r="T31" s="124"/>
      <c r="U31" s="124"/>
      <c r="V31" s="124"/>
      <c r="W31" s="124"/>
      <c r="X31" s="124"/>
      <c r="Y31" s="124"/>
    </row>
    <row r="32" spans="2:25" ht="14" x14ac:dyDescent="0.15">
      <c r="B32" s="125" t="s">
        <v>281</v>
      </c>
      <c r="C32" s="135"/>
      <c r="D32" s="200"/>
      <c r="E32" s="195"/>
      <c r="F32" s="196"/>
      <c r="G32" s="194"/>
      <c r="J32" s="196"/>
      <c r="K32" s="194"/>
      <c r="T32" s="124"/>
      <c r="U32" s="124"/>
      <c r="V32" s="124"/>
      <c r="W32" s="124"/>
      <c r="X32" s="124"/>
      <c r="Y32" s="124"/>
    </row>
    <row r="33" spans="2:25" ht="14" x14ac:dyDescent="0.15">
      <c r="B33" s="127" t="s">
        <v>62</v>
      </c>
      <c r="C33" s="136">
        <f>C32*21.2808072368763</f>
        <v>0</v>
      </c>
      <c r="D33" s="201">
        <f>D32*21.2808072368763</f>
        <v>0</v>
      </c>
      <c r="E33" s="198"/>
      <c r="F33" s="199">
        <f>F32*21.2808072368763</f>
        <v>0</v>
      </c>
      <c r="G33" s="198"/>
      <c r="J33" s="199">
        <f>J32*8.88413013162686</f>
        <v>0</v>
      </c>
      <c r="K33" s="197"/>
      <c r="P33" s="23" t="s">
        <v>315</v>
      </c>
      <c r="Q33" s="7"/>
      <c r="T33" s="124"/>
      <c r="U33" s="124"/>
      <c r="V33" s="124"/>
      <c r="W33" s="124"/>
      <c r="X33" s="124"/>
      <c r="Y33" s="124"/>
    </row>
    <row r="34" spans="2:25" ht="14" x14ac:dyDescent="0.15">
      <c r="B34" s="127"/>
      <c r="C34" s="17"/>
      <c r="P34" s="28">
        <f>SUM(C6:G6,D9:K9,C12:G12,J12,D15:G15,J15,F18,J18,F21:M21,F24,J24,C27,F27,J27,C30:G30,J30,C33:G33,J33,D36:K36)</f>
        <v>0</v>
      </c>
      <c r="Q34" s="1" t="s">
        <v>62</v>
      </c>
      <c r="T34" s="124"/>
      <c r="U34" s="124"/>
      <c r="V34" s="124"/>
      <c r="W34" s="124"/>
      <c r="X34" s="124"/>
      <c r="Y34" s="124"/>
    </row>
    <row r="35" spans="2:25" ht="14" x14ac:dyDescent="0.15">
      <c r="B35" s="125" t="s">
        <v>282</v>
      </c>
      <c r="C35" s="17"/>
      <c r="D35" s="194"/>
      <c r="E35" s="195"/>
      <c r="F35" s="196"/>
      <c r="G35" s="195"/>
      <c r="H35" s="196"/>
      <c r="I35" s="195"/>
      <c r="J35" s="196"/>
      <c r="K35" s="194"/>
      <c r="T35" s="124"/>
      <c r="U35" s="124"/>
      <c r="V35" s="124"/>
      <c r="W35" s="124"/>
      <c r="X35" s="124"/>
      <c r="Y35" s="124"/>
    </row>
    <row r="36" spans="2:25" ht="14" x14ac:dyDescent="0.15">
      <c r="B36" s="127" t="s">
        <v>62</v>
      </c>
      <c r="C36" s="17"/>
      <c r="D36" s="197">
        <f>D35*21.2808072368763</f>
        <v>0</v>
      </c>
      <c r="E36" s="198"/>
      <c r="F36" s="199">
        <f>F35*21.2808072368763</f>
        <v>0</v>
      </c>
      <c r="G36" s="198"/>
      <c r="H36" s="199">
        <f>H35*8.912421710629</f>
        <v>0</v>
      </c>
      <c r="I36" s="198"/>
      <c r="J36" s="199">
        <f>J35*1164.39042359037</f>
        <v>0</v>
      </c>
      <c r="K36" s="197"/>
      <c r="T36" s="124"/>
      <c r="U36" s="124"/>
      <c r="V36" s="124"/>
      <c r="W36" s="124"/>
      <c r="X36" s="124"/>
      <c r="Y36" s="124"/>
    </row>
    <row r="37" spans="2:25" ht="14" x14ac:dyDescent="0.15">
      <c r="C37" s="17"/>
      <c r="P37" s="23" t="s">
        <v>316</v>
      </c>
      <c r="Q37" s="7"/>
      <c r="T37" s="124"/>
      <c r="U37" s="124"/>
      <c r="V37" s="124"/>
      <c r="W37" s="124"/>
      <c r="X37" s="124"/>
      <c r="Y37" s="124"/>
    </row>
    <row r="38" spans="2:25" ht="14" x14ac:dyDescent="0.15">
      <c r="C38" s="23" t="s">
        <v>263</v>
      </c>
      <c r="D38" s="7"/>
      <c r="E38" s="7"/>
      <c r="F38" s="7"/>
      <c r="G38" s="7"/>
      <c r="H38" s="7"/>
      <c r="I38" s="7"/>
      <c r="J38" s="7"/>
      <c r="P38" s="28">
        <f>SUM(I39:I41)</f>
        <v>0</v>
      </c>
      <c r="Q38" s="1" t="s">
        <v>62</v>
      </c>
      <c r="T38" s="124"/>
      <c r="U38" s="124"/>
      <c r="V38" s="124"/>
      <c r="W38" s="124"/>
      <c r="X38" s="124"/>
      <c r="Y38" s="124"/>
    </row>
    <row r="39" spans="2:25" ht="15.75" customHeight="1" x14ac:dyDescent="0.15">
      <c r="B39" s="191" t="s">
        <v>264</v>
      </c>
      <c r="C39" s="1" t="s">
        <v>265</v>
      </c>
      <c r="D39" s="192"/>
      <c r="E39" s="192"/>
      <c r="F39" s="3" t="s">
        <v>266</v>
      </c>
      <c r="H39" s="130" t="s">
        <v>261</v>
      </c>
      <c r="I39" s="34">
        <f>D39*0.176684546579014</f>
        <v>0</v>
      </c>
      <c r="J39" s="3" t="s">
        <v>267</v>
      </c>
      <c r="K39" s="3"/>
      <c r="L39" s="3"/>
      <c r="M39" s="3"/>
      <c r="N39" s="3"/>
      <c r="O39" s="3"/>
      <c r="P39" s="3"/>
      <c r="Q39" s="3"/>
      <c r="R39" s="3"/>
    </row>
    <row r="40" spans="2:25" ht="14" x14ac:dyDescent="0.15">
      <c r="B40" s="191"/>
      <c r="C40" s="17"/>
    </row>
    <row r="41" spans="2:25" ht="28" x14ac:dyDescent="0.15">
      <c r="B41" s="131" t="s">
        <v>268</v>
      </c>
      <c r="C41" s="16" t="s">
        <v>269</v>
      </c>
      <c r="D41" s="193"/>
      <c r="E41" s="193"/>
      <c r="F41" s="132" t="s">
        <v>266</v>
      </c>
      <c r="G41" s="16"/>
      <c r="H41" s="130" t="s">
        <v>261</v>
      </c>
      <c r="I41" s="133">
        <f>D41*0.176684546579014</f>
        <v>0</v>
      </c>
      <c r="J41" s="132" t="s">
        <v>267</v>
      </c>
      <c r="K41" s="132"/>
      <c r="L41" s="132"/>
      <c r="M41" s="132"/>
      <c r="N41" s="132"/>
      <c r="O41" s="132"/>
      <c r="P41" s="132"/>
      <c r="Q41" s="132"/>
      <c r="R41" s="132"/>
    </row>
    <row r="42" spans="2:25" ht="14" x14ac:dyDescent="0.15"/>
    <row r="43" spans="2:25" ht="15" hidden="1" customHeight="1" x14ac:dyDescent="0.15"/>
    <row r="44" spans="2:25" ht="15" hidden="1" customHeight="1" x14ac:dyDescent="0.15"/>
    <row r="45" spans="2:25" ht="15" hidden="1" customHeight="1" x14ac:dyDescent="0.15"/>
    <row r="46" spans="2:25" ht="15" hidden="1" customHeight="1" x14ac:dyDescent="0.15"/>
    <row r="47" spans="2:25" ht="15" hidden="1" customHeight="1" x14ac:dyDescent="0.15"/>
    <row r="48" spans="2:25" ht="15" hidden="1" customHeight="1" x14ac:dyDescent="0.15"/>
    <row r="49" s="1" customFormat="1" ht="15" hidden="1" customHeight="1" x14ac:dyDescent="0.15"/>
    <row r="50" s="1" customFormat="1" ht="15" hidden="1" customHeight="1" x14ac:dyDescent="0.15"/>
    <row r="51" s="1" customFormat="1" ht="15" hidden="1" customHeight="1" x14ac:dyDescent="0.15"/>
    <row r="52" s="1" customFormat="1" ht="15" hidden="1" customHeight="1" x14ac:dyDescent="0.15"/>
    <row r="53" s="1" customFormat="1" ht="15" hidden="1" customHeight="1" x14ac:dyDescent="0.15"/>
    <row r="54" s="1" customFormat="1" ht="15" hidden="1" customHeight="1" x14ac:dyDescent="0.15"/>
    <row r="55" s="1" customFormat="1" ht="15" hidden="1" customHeight="1" x14ac:dyDescent="0.15"/>
    <row r="56" s="1" customFormat="1" ht="15" hidden="1" customHeight="1" x14ac:dyDescent="0.15"/>
    <row r="57" s="1" customFormat="1" ht="15" hidden="1" customHeight="1" x14ac:dyDescent="0.15"/>
    <row r="58" s="1" customFormat="1" ht="15" hidden="1" customHeight="1" x14ac:dyDescent="0.15"/>
    <row r="59" s="1" customFormat="1" ht="0" hidden="1" customHeight="1" x14ac:dyDescent="0.15"/>
    <row r="60" s="1" customFormat="1" ht="0" hidden="1" customHeight="1" x14ac:dyDescent="0.15"/>
    <row r="61" s="1" customFormat="1" ht="0" hidden="1" customHeight="1" x14ac:dyDescent="0.15"/>
    <row r="62" s="1" customFormat="1" ht="0" hidden="1" customHeight="1" x14ac:dyDescent="0.15"/>
    <row r="63" s="1" customFormat="1" ht="0" hidden="1" customHeight="1" x14ac:dyDescent="0.15"/>
    <row r="64" s="1" customFormat="1" ht="0" hidden="1" customHeight="1" x14ac:dyDescent="0.15"/>
    <row r="65" s="1" customFormat="1" ht="0" hidden="1" customHeight="1" x14ac:dyDescent="0.15"/>
    <row r="66" s="1" customFormat="1" ht="0" hidden="1" customHeight="1" x14ac:dyDescent="0.15"/>
    <row r="67" s="1" customFormat="1" ht="0" hidden="1" customHeight="1" x14ac:dyDescent="0.15"/>
    <row r="68" s="1" customFormat="1" ht="0" hidden="1" customHeight="1" x14ac:dyDescent="0.15"/>
    <row r="69" s="1" customFormat="1" ht="0" hidden="1" customHeight="1" x14ac:dyDescent="0.15"/>
    <row r="70" s="1" customFormat="1" ht="0" hidden="1" customHeight="1" x14ac:dyDescent="0.15"/>
    <row r="71" s="1" customFormat="1" ht="0" hidden="1" customHeight="1" x14ac:dyDescent="0.15"/>
    <row r="72" s="1" customFormat="1" ht="0" hidden="1" customHeight="1" x14ac:dyDescent="0.15"/>
    <row r="73" s="1" customFormat="1" ht="0" hidden="1" customHeight="1" x14ac:dyDescent="0.15"/>
    <row r="74" s="1" customFormat="1" ht="24" hidden="1" customHeight="1" x14ac:dyDescent="0.15"/>
    <row r="75" s="1" customFormat="1" ht="0" hidden="1" customHeight="1" x14ac:dyDescent="0.15"/>
    <row r="76" s="1" customFormat="1" ht="0" hidden="1" customHeight="1" x14ac:dyDescent="0.15"/>
    <row r="77" s="1" customFormat="1" ht="0" hidden="1" customHeight="1" x14ac:dyDescent="0.15"/>
    <row r="78" s="1" customFormat="1" ht="0" hidden="1" customHeight="1" x14ac:dyDescent="0.15"/>
    <row r="79" s="1" customFormat="1" ht="0" hidden="1" customHeight="1" x14ac:dyDescent="0.15"/>
    <row r="80" s="1" customFormat="1" ht="0" hidden="1" customHeight="1" x14ac:dyDescent="0.15"/>
    <row r="81" s="1" customFormat="1" ht="0" hidden="1" customHeight="1" x14ac:dyDescent="0.15"/>
    <row r="82" s="1" customFormat="1" ht="15" hidden="1" customHeight="1" x14ac:dyDescent="0.15"/>
    <row r="83" s="1" customFormat="1" ht="0" hidden="1" customHeight="1" x14ac:dyDescent="0.15"/>
    <row r="84" s="1" customFormat="1" ht="15" hidden="1" customHeight="1" x14ac:dyDescent="0.15"/>
    <row r="85" s="1" customFormat="1" ht="0" hidden="1" customHeight="1" x14ac:dyDescent="0.15"/>
    <row r="86" s="1" customFormat="1" ht="0" hidden="1" customHeight="1" x14ac:dyDescent="0.15"/>
    <row r="87" s="1" customFormat="1" ht="0" hidden="1" customHeight="1" x14ac:dyDescent="0.15"/>
    <row r="88" s="1" customFormat="1" ht="15" hidden="1" customHeight="1" x14ac:dyDescent="0.15"/>
    <row r="89" s="1" customFormat="1" ht="0" hidden="1" customHeight="1" x14ac:dyDescent="0.15"/>
    <row r="90" s="1" customFormat="1" ht="0" hidden="1" customHeight="1" x14ac:dyDescent="0.15"/>
    <row r="91" s="1" customFormat="1" ht="0" hidden="1" customHeight="1" x14ac:dyDescent="0.15"/>
    <row r="92" s="1" customFormat="1" ht="0" hidden="1" customHeight="1" x14ac:dyDescent="0.15"/>
    <row r="93" s="1" customFormat="1" ht="0" hidden="1" customHeight="1" x14ac:dyDescent="0.15"/>
    <row r="94" s="1" customFormat="1" ht="0" hidden="1" customHeight="1" x14ac:dyDescent="0.15"/>
    <row r="95" s="1" customFormat="1" ht="0" hidden="1" customHeight="1" x14ac:dyDescent="0.15"/>
    <row r="96" s="1" customFormat="1" ht="0" hidden="1" customHeight="1" x14ac:dyDescent="0.15"/>
    <row r="97" s="1" customFormat="1" ht="0" hidden="1" customHeight="1" x14ac:dyDescent="0.15"/>
    <row r="98" s="1" customFormat="1" ht="24" hidden="1" customHeight="1" x14ac:dyDescent="0.15"/>
    <row r="99" s="1" customFormat="1" ht="0" hidden="1" customHeight="1" x14ac:dyDescent="0.15"/>
    <row r="100" s="1" customFormat="1" ht="0" hidden="1" customHeight="1" x14ac:dyDescent="0.15"/>
    <row r="101" s="1" customFormat="1" ht="0" hidden="1" customHeight="1" x14ac:dyDescent="0.15"/>
    <row r="102" s="1" customFormat="1" ht="0" hidden="1" customHeight="1" x14ac:dyDescent="0.15"/>
    <row r="103" s="1" customFormat="1" ht="0" hidden="1" customHeight="1" x14ac:dyDescent="0.15"/>
    <row r="104" s="1" customFormat="1" ht="0" hidden="1" customHeight="1" x14ac:dyDescent="0.15"/>
    <row r="105" s="1" customFormat="1" ht="0" hidden="1" customHeight="1" x14ac:dyDescent="0.15"/>
    <row r="106" s="1" customFormat="1" ht="0" hidden="1" customHeight="1" x14ac:dyDescent="0.15"/>
  </sheetData>
  <mergeCells count="73">
    <mergeCell ref="H4:I4"/>
    <mergeCell ref="J4:K4"/>
    <mergeCell ref="L4:M4"/>
    <mergeCell ref="D5:E5"/>
    <mergeCell ref="F5:G5"/>
    <mergeCell ref="D6:E6"/>
    <mergeCell ref="F6:G6"/>
    <mergeCell ref="D3:E3"/>
    <mergeCell ref="D4:E4"/>
    <mergeCell ref="F4:G4"/>
    <mergeCell ref="D8:E8"/>
    <mergeCell ref="F8:G8"/>
    <mergeCell ref="H8:I8"/>
    <mergeCell ref="J8:K8"/>
    <mergeCell ref="D9:E9"/>
    <mergeCell ref="F9:G9"/>
    <mergeCell ref="H9:I9"/>
    <mergeCell ref="J9:K9"/>
    <mergeCell ref="F11:G11"/>
    <mergeCell ref="J11:K11"/>
    <mergeCell ref="D12:E12"/>
    <mergeCell ref="F12:G12"/>
    <mergeCell ref="J12:K12"/>
    <mergeCell ref="D11:E11"/>
    <mergeCell ref="F17:G17"/>
    <mergeCell ref="J17:K17"/>
    <mergeCell ref="F18:G18"/>
    <mergeCell ref="J18:K18"/>
    <mergeCell ref="D14:E14"/>
    <mergeCell ref="F14:G14"/>
    <mergeCell ref="J14:K14"/>
    <mergeCell ref="D15:E15"/>
    <mergeCell ref="F15:G15"/>
    <mergeCell ref="J15:K15"/>
    <mergeCell ref="F20:G20"/>
    <mergeCell ref="H20:I20"/>
    <mergeCell ref="J20:K20"/>
    <mergeCell ref="L20:M20"/>
    <mergeCell ref="F21:G21"/>
    <mergeCell ref="H21:I21"/>
    <mergeCell ref="J21:K21"/>
    <mergeCell ref="L21:M21"/>
    <mergeCell ref="D30:E30"/>
    <mergeCell ref="F30:G30"/>
    <mergeCell ref="J30:K30"/>
    <mergeCell ref="F23:G23"/>
    <mergeCell ref="J23:K23"/>
    <mergeCell ref="F24:G24"/>
    <mergeCell ref="J24:K24"/>
    <mergeCell ref="F26:G26"/>
    <mergeCell ref="J26:K26"/>
    <mergeCell ref="F27:G27"/>
    <mergeCell ref="J27:K27"/>
    <mergeCell ref="D29:E29"/>
    <mergeCell ref="F29:G29"/>
    <mergeCell ref="J29:K29"/>
    <mergeCell ref="D32:E32"/>
    <mergeCell ref="F32:G32"/>
    <mergeCell ref="J32:K32"/>
    <mergeCell ref="D33:E33"/>
    <mergeCell ref="F33:G33"/>
    <mergeCell ref="J33:K33"/>
    <mergeCell ref="H35:I35"/>
    <mergeCell ref="J35:K35"/>
    <mergeCell ref="D36:E36"/>
    <mergeCell ref="F36:G36"/>
    <mergeCell ref="H36:I36"/>
    <mergeCell ref="J36:K36"/>
    <mergeCell ref="B39:B40"/>
    <mergeCell ref="D39:E39"/>
    <mergeCell ref="D41:E41"/>
    <mergeCell ref="D35:E35"/>
    <mergeCell ref="F35:G35"/>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2ADC-DBFD-4588-A7C3-1F687277E6DF}">
  <dimension ref="A1:AD99"/>
  <sheetViews>
    <sheetView showGridLines="0" topLeftCell="A7" zoomScale="103" workbookViewId="0">
      <selection activeCell="I16" sqref="I16"/>
    </sheetView>
  </sheetViews>
  <sheetFormatPr baseColWidth="10" defaultColWidth="0" defaultRowHeight="0" customHeight="1" zeroHeight="1" x14ac:dyDescent="0.15"/>
  <cols>
    <col min="1" max="1" width="2.5" style="1" customWidth="1"/>
    <col min="2" max="2" width="40" style="1" customWidth="1"/>
    <col min="3" max="3" width="15.6640625" style="1" customWidth="1"/>
    <col min="4" max="4" width="13.83203125" style="1" bestFit="1" customWidth="1"/>
    <col min="5" max="5" width="9.5" style="1" customWidth="1"/>
    <col min="6" max="6" width="22.33203125" style="1" customWidth="1"/>
    <col min="7" max="7" width="10" style="1" bestFit="1" customWidth="1"/>
    <col min="8" max="8" width="9.1640625" style="1" customWidth="1"/>
    <col min="9" max="9" width="9.83203125" style="1" bestFit="1" customWidth="1"/>
    <col min="10" max="10" width="16.5" style="1" bestFit="1" customWidth="1"/>
    <col min="11" max="11" width="11.6640625" style="4" bestFit="1" customWidth="1"/>
    <col min="12" max="12" width="12" style="1" bestFit="1" customWidth="1"/>
    <col min="13" max="13" width="9.5" style="1" customWidth="1"/>
    <col min="14" max="14" width="4.83203125" style="1" hidden="1" customWidth="1"/>
    <col min="15" max="15" width="4.33203125" style="1" hidden="1" customWidth="1"/>
    <col min="16" max="17" width="9.1640625" style="1" hidden="1" customWidth="1"/>
    <col min="18" max="18" width="10.33203125" style="1" hidden="1" customWidth="1"/>
    <col min="19" max="19" width="9.1640625" style="1" hidden="1" customWidth="1"/>
    <col min="20" max="20" width="11.33203125" style="1" hidden="1" customWidth="1"/>
    <col min="21" max="21" width="4.1640625" style="1" hidden="1" customWidth="1"/>
    <col min="22" max="26" width="9.1640625" style="1" hidden="1" customWidth="1"/>
    <col min="27" max="27" width="23.5" style="1" hidden="1" customWidth="1"/>
    <col min="28" max="28" width="27" style="1" hidden="1" customWidth="1"/>
    <col min="29" max="30" width="21.5" style="1" hidden="1" customWidth="1"/>
    <col min="31" max="16384" width="9.1640625" style="1" hidden="1"/>
  </cols>
  <sheetData>
    <row r="1" spans="1:30" s="20" customFormat="1" ht="14" x14ac:dyDescent="0.15">
      <c r="A1" s="21"/>
      <c r="B1" s="21" t="s">
        <v>283</v>
      </c>
      <c r="K1" s="152"/>
    </row>
    <row r="2" spans="1:30" s="27" customFormat="1" ht="14" x14ac:dyDescent="0.15">
      <c r="A2" s="27" t="s">
        <v>294</v>
      </c>
    </row>
    <row r="3" spans="1:30" ht="14" x14ac:dyDescent="0.15">
      <c r="I3" s="212"/>
      <c r="J3" s="212"/>
      <c r="K3" s="212"/>
      <c r="L3" s="212"/>
      <c r="M3" s="212"/>
      <c r="N3" s="212"/>
      <c r="O3" s="212"/>
      <c r="P3" s="212"/>
      <c r="Q3" s="212"/>
      <c r="R3" s="212"/>
      <c r="S3" s="212"/>
      <c r="T3" s="212"/>
      <c r="U3" s="212"/>
      <c r="V3" s="212"/>
      <c r="W3" s="212"/>
      <c r="X3" s="212"/>
      <c r="Y3" s="212"/>
      <c r="AA3" s="137"/>
      <c r="AB3" s="137"/>
      <c r="AC3" s="137"/>
      <c r="AD3" s="137"/>
    </row>
    <row r="4" spans="1:30" ht="14" x14ac:dyDescent="0.15">
      <c r="B4" s="138" t="s">
        <v>23</v>
      </c>
      <c r="C4" s="139"/>
      <c r="D4" s="139"/>
      <c r="E4" s="139"/>
      <c r="F4" s="139"/>
      <c r="G4" s="139"/>
      <c r="H4" s="137"/>
      <c r="I4" s="137"/>
      <c r="J4" s="137"/>
      <c r="K4" s="140"/>
      <c r="L4" s="137"/>
      <c r="M4" s="137"/>
      <c r="N4" s="137"/>
      <c r="O4" s="137"/>
      <c r="P4" s="137"/>
      <c r="Q4" s="137"/>
      <c r="R4" s="137"/>
      <c r="S4" s="137"/>
      <c r="T4" s="137"/>
      <c r="U4" s="3"/>
      <c r="V4" s="3"/>
      <c r="W4" s="3"/>
      <c r="X4" s="3"/>
      <c r="Y4" s="3"/>
      <c r="AA4" s="137"/>
      <c r="AB4" s="137"/>
      <c r="AC4" s="137"/>
      <c r="AD4" s="137"/>
    </row>
    <row r="5" spans="1:30" ht="20.25" customHeight="1" thickBot="1" x14ac:dyDescent="0.2">
      <c r="B5" s="125" t="s">
        <v>284</v>
      </c>
      <c r="C5" s="137"/>
      <c r="D5" s="137"/>
      <c r="E5" s="137"/>
      <c r="F5" s="137"/>
      <c r="G5" s="137"/>
      <c r="H5" s="137"/>
      <c r="I5" s="137"/>
      <c r="J5" s="137"/>
      <c r="K5" s="140"/>
      <c r="L5" s="137"/>
      <c r="M5" s="137"/>
      <c r="N5" s="137"/>
      <c r="O5" s="137"/>
      <c r="P5" s="137"/>
      <c r="Q5" s="137"/>
      <c r="R5" s="137"/>
      <c r="S5" s="137"/>
      <c r="T5" s="137"/>
      <c r="U5" s="137"/>
      <c r="V5" s="137"/>
      <c r="W5" s="137"/>
      <c r="X5" s="137"/>
      <c r="Y5" s="137"/>
      <c r="Z5" s="137"/>
      <c r="AA5" s="137"/>
      <c r="AB5" s="137"/>
      <c r="AC5" s="137"/>
      <c r="AD5" s="137"/>
    </row>
    <row r="6" spans="1:30" ht="15.75" customHeight="1" thickBot="1" x14ac:dyDescent="0.2">
      <c r="B6" s="141" t="s">
        <v>80</v>
      </c>
      <c r="C6" s="153"/>
      <c r="D6" s="142" t="s">
        <v>285</v>
      </c>
      <c r="E6" s="143" t="s">
        <v>286</v>
      </c>
      <c r="F6" s="155">
        <f>C6*0.27334</f>
        <v>0</v>
      </c>
      <c r="G6" s="7" t="s">
        <v>267</v>
      </c>
      <c r="H6" s="137"/>
      <c r="I6" s="137"/>
      <c r="J6" s="137"/>
      <c r="K6" s="140"/>
      <c r="L6" s="137"/>
      <c r="M6" s="137"/>
      <c r="N6" s="137"/>
      <c r="O6" s="137"/>
      <c r="P6" s="137"/>
      <c r="Q6" s="137"/>
      <c r="R6" s="137"/>
      <c r="S6" s="137"/>
      <c r="T6" s="137"/>
      <c r="U6" s="137"/>
      <c r="V6" s="137"/>
      <c r="W6" s="137"/>
      <c r="X6" s="137"/>
      <c r="Y6" s="137"/>
      <c r="Z6" s="137"/>
      <c r="AA6" s="137"/>
      <c r="AB6" s="137"/>
      <c r="AC6" s="137"/>
      <c r="AD6" s="137"/>
    </row>
    <row r="7" spans="1:30" ht="15.75" customHeight="1" thickBot="1" x14ac:dyDescent="0.2">
      <c r="B7" s="141" t="s">
        <v>79</v>
      </c>
      <c r="C7" s="153"/>
      <c r="D7" s="142" t="s">
        <v>285</v>
      </c>
      <c r="E7" s="143" t="s">
        <v>286</v>
      </c>
      <c r="F7" s="155">
        <f>C7*0.26473</f>
        <v>0</v>
      </c>
      <c r="G7" s="7" t="s">
        <v>267</v>
      </c>
      <c r="H7" s="137"/>
      <c r="I7" s="137"/>
      <c r="J7" s="137"/>
      <c r="K7" s="140"/>
      <c r="L7" s="137"/>
      <c r="M7" s="137"/>
      <c r="N7" s="137"/>
      <c r="O7" s="137"/>
      <c r="P7" s="137"/>
      <c r="Q7" s="137"/>
      <c r="R7" s="137"/>
      <c r="S7" s="137"/>
      <c r="T7" s="137"/>
      <c r="U7" s="137"/>
      <c r="V7" s="137"/>
      <c r="W7" s="137"/>
      <c r="X7" s="137"/>
      <c r="Y7" s="137"/>
      <c r="Z7" s="137"/>
      <c r="AA7" s="137"/>
      <c r="AB7" s="137"/>
      <c r="AC7" s="137"/>
      <c r="AD7" s="137"/>
    </row>
    <row r="8" spans="1:30" ht="15" thickBot="1" x14ac:dyDescent="0.2">
      <c r="B8" s="141" t="s">
        <v>81</v>
      </c>
      <c r="C8" s="153"/>
      <c r="D8" s="142" t="s">
        <v>285</v>
      </c>
      <c r="E8" s="143" t="s">
        <v>286</v>
      </c>
      <c r="F8" s="155">
        <f>C8*0.20288</f>
        <v>0</v>
      </c>
      <c r="G8" s="7" t="s">
        <v>267</v>
      </c>
      <c r="H8" s="137"/>
      <c r="I8" s="137"/>
      <c r="J8" s="137"/>
      <c r="K8" s="140"/>
      <c r="L8" s="137"/>
      <c r="M8" s="137"/>
      <c r="N8" s="137"/>
      <c r="O8" s="137"/>
      <c r="P8" s="137"/>
      <c r="Q8" s="137"/>
      <c r="R8" s="137"/>
      <c r="S8" s="137"/>
      <c r="T8" s="137"/>
      <c r="U8" s="137"/>
      <c r="V8" s="137"/>
      <c r="W8" s="137"/>
      <c r="X8" s="137"/>
      <c r="Y8" s="137"/>
      <c r="Z8" s="137"/>
      <c r="AA8" s="137"/>
      <c r="AB8" s="137"/>
      <c r="AC8" s="137"/>
      <c r="AD8" s="137"/>
    </row>
    <row r="9" spans="1:30" ht="15" thickBot="1" x14ac:dyDescent="0.2">
      <c r="B9" s="141" t="s">
        <v>287</v>
      </c>
      <c r="C9" s="153"/>
      <c r="D9" s="142" t="s">
        <v>285</v>
      </c>
      <c r="E9" s="143" t="s">
        <v>286</v>
      </c>
      <c r="F9" s="155">
        <f>C9*0.17465</f>
        <v>0</v>
      </c>
      <c r="G9" s="7" t="s">
        <v>267</v>
      </c>
      <c r="H9" s="137"/>
      <c r="I9" s="137"/>
      <c r="J9" s="137"/>
      <c r="K9" s="140"/>
      <c r="L9" s="137"/>
      <c r="M9" s="137"/>
      <c r="N9" s="137"/>
      <c r="O9" s="137"/>
      <c r="P9" s="137"/>
      <c r="Q9" s="137"/>
      <c r="R9" s="137"/>
      <c r="S9" s="137"/>
      <c r="T9" s="137"/>
      <c r="U9" s="137"/>
      <c r="V9" s="137"/>
      <c r="W9" s="137"/>
      <c r="X9" s="137"/>
      <c r="Y9" s="137"/>
      <c r="Z9" s="137"/>
      <c r="AA9" s="137"/>
      <c r="AB9" s="137"/>
      <c r="AC9" s="137"/>
      <c r="AD9" s="137"/>
    </row>
    <row r="10" spans="1:30" ht="15.75" customHeight="1" thickBot="1" x14ac:dyDescent="0.2">
      <c r="B10" s="141" t="s">
        <v>297</v>
      </c>
      <c r="C10" s="153"/>
      <c r="D10" s="142" t="s">
        <v>285</v>
      </c>
      <c r="E10" s="143" t="s">
        <v>286</v>
      </c>
      <c r="F10" s="155">
        <f>C10*0.07636</f>
        <v>0</v>
      </c>
      <c r="G10" s="7" t="s">
        <v>267</v>
      </c>
      <c r="H10" s="137"/>
      <c r="I10" s="137"/>
      <c r="J10" s="137"/>
      <c r="K10" s="140"/>
      <c r="L10" s="137"/>
      <c r="M10" s="137"/>
      <c r="N10" s="137"/>
      <c r="O10" s="137"/>
      <c r="P10" s="137"/>
      <c r="Q10" s="137"/>
      <c r="R10" s="137"/>
      <c r="S10" s="137"/>
      <c r="T10" s="137"/>
      <c r="U10" s="137"/>
      <c r="V10" s="137"/>
      <c r="W10" s="137"/>
      <c r="X10" s="137"/>
      <c r="Y10" s="137"/>
      <c r="Z10" s="137"/>
      <c r="AA10" s="137"/>
      <c r="AB10" s="137"/>
      <c r="AC10" s="137"/>
      <c r="AD10" s="137"/>
    </row>
    <row r="11" spans="1:30" ht="14" x14ac:dyDescent="0.15">
      <c r="B11" s="142"/>
      <c r="C11" s="137"/>
      <c r="D11" s="137"/>
      <c r="E11" s="137"/>
      <c r="F11" s="137"/>
      <c r="G11" s="137"/>
      <c r="H11" s="137"/>
      <c r="I11" s="137"/>
      <c r="J11" s="137"/>
      <c r="K11" s="140"/>
      <c r="L11" s="137"/>
      <c r="M11" s="137"/>
      <c r="N11" s="137"/>
      <c r="O11" s="137"/>
      <c r="P11" s="137"/>
      <c r="Q11" s="137"/>
      <c r="R11" s="137"/>
      <c r="S11" s="137"/>
      <c r="T11" s="137"/>
      <c r="U11" s="137"/>
      <c r="V11" s="137"/>
      <c r="W11" s="137"/>
      <c r="X11" s="137"/>
      <c r="Y11" s="137"/>
      <c r="Z11" s="137"/>
      <c r="AA11" s="124"/>
      <c r="AB11" s="124"/>
      <c r="AC11" s="124"/>
      <c r="AD11" s="124"/>
    </row>
    <row r="12" spans="1:30" ht="15" thickBot="1" x14ac:dyDescent="0.2">
      <c r="B12" s="144" t="s">
        <v>288</v>
      </c>
      <c r="C12" s="137"/>
      <c r="D12" s="137"/>
      <c r="E12" s="137"/>
      <c r="F12" s="137"/>
      <c r="G12" s="137"/>
      <c r="H12" s="137"/>
      <c r="I12" s="137"/>
      <c r="J12" s="137"/>
      <c r="K12" s="140"/>
      <c r="L12" s="137"/>
      <c r="M12" s="137"/>
      <c r="N12" s="137"/>
      <c r="O12" s="137"/>
      <c r="P12" s="137"/>
      <c r="Q12" s="137"/>
      <c r="R12" s="137"/>
      <c r="S12" s="137"/>
      <c r="T12" s="137"/>
      <c r="U12" s="137"/>
      <c r="V12" s="137"/>
      <c r="W12" s="137"/>
      <c r="X12" s="137"/>
      <c r="Y12" s="137"/>
      <c r="Z12" s="137"/>
    </row>
    <row r="13" spans="1:30" ht="15" thickBot="1" x14ac:dyDescent="0.2">
      <c r="B13" s="141" t="s">
        <v>79</v>
      </c>
      <c r="C13" s="153"/>
      <c r="D13" s="142" t="s">
        <v>285</v>
      </c>
      <c r="E13" s="143" t="s">
        <v>286</v>
      </c>
      <c r="F13" s="155">
        <f>C13*0.18293</f>
        <v>0</v>
      </c>
      <c r="G13" s="7" t="s">
        <v>267</v>
      </c>
      <c r="H13" s="137"/>
      <c r="I13" s="137"/>
      <c r="J13" s="137"/>
      <c r="K13" s="140"/>
      <c r="L13" s="137"/>
      <c r="M13" s="137"/>
      <c r="N13" s="137"/>
      <c r="O13" s="137"/>
      <c r="P13" s="137"/>
      <c r="Q13" s="137"/>
      <c r="R13" s="137"/>
      <c r="S13" s="137"/>
      <c r="T13" s="137"/>
      <c r="U13" s="137"/>
      <c r="V13" s="137"/>
      <c r="W13" s="137"/>
      <c r="X13" s="137"/>
      <c r="Y13" s="137"/>
      <c r="Z13" s="137"/>
    </row>
    <row r="14" spans="1:30" ht="14" x14ac:dyDescent="0.15">
      <c r="B14" s="142"/>
      <c r="C14" s="137"/>
      <c r="D14" s="137"/>
      <c r="E14" s="145"/>
      <c r="F14" s="156"/>
      <c r="G14" s="157"/>
      <c r="H14" s="137"/>
      <c r="I14" s="137"/>
      <c r="J14" s="137"/>
      <c r="K14" s="140"/>
      <c r="L14" s="137"/>
      <c r="M14" s="137"/>
      <c r="N14" s="137"/>
      <c r="O14" s="137"/>
      <c r="P14" s="137"/>
      <c r="Q14" s="137"/>
      <c r="R14" s="137"/>
      <c r="S14" s="137"/>
      <c r="T14" s="137"/>
      <c r="U14" s="137"/>
      <c r="V14" s="137"/>
      <c r="W14" s="137"/>
      <c r="X14" s="137"/>
      <c r="Y14" s="137"/>
      <c r="Z14" s="137"/>
    </row>
    <row r="15" spans="1:30" ht="15" thickBot="1" x14ac:dyDescent="0.2">
      <c r="B15" s="146" t="s">
        <v>289</v>
      </c>
      <c r="C15" s="137"/>
      <c r="D15" s="137"/>
      <c r="E15" s="137"/>
      <c r="F15" s="137"/>
      <c r="G15" s="137"/>
      <c r="H15" s="137"/>
      <c r="I15" s="137"/>
      <c r="J15" s="137"/>
      <c r="K15" s="140"/>
      <c r="L15" s="137"/>
      <c r="M15" s="137"/>
      <c r="N15" s="137"/>
      <c r="O15" s="137"/>
      <c r="P15" s="137"/>
      <c r="Q15" s="137"/>
      <c r="R15" s="137"/>
      <c r="S15" s="137"/>
      <c r="T15" s="137"/>
      <c r="U15" s="137"/>
      <c r="V15" s="137"/>
      <c r="W15" s="137"/>
      <c r="X15" s="137"/>
      <c r="Y15" s="137"/>
      <c r="Z15" s="137"/>
    </row>
    <row r="16" spans="1:30" ht="15" thickBot="1" x14ac:dyDescent="0.2">
      <c r="B16" s="142" t="s">
        <v>290</v>
      </c>
      <c r="C16" s="153"/>
      <c r="D16" s="142" t="s">
        <v>298</v>
      </c>
      <c r="E16" s="143" t="s">
        <v>286</v>
      </c>
      <c r="F16" s="155">
        <f>C16*0.20805</f>
        <v>0</v>
      </c>
      <c r="G16" s="7" t="s">
        <v>267</v>
      </c>
      <c r="H16" s="137"/>
      <c r="I16" s="137"/>
      <c r="J16" s="137"/>
      <c r="K16" s="140"/>
      <c r="L16" s="137"/>
      <c r="M16" s="137"/>
      <c r="N16" s="137"/>
      <c r="O16" s="137"/>
      <c r="P16" s="137"/>
      <c r="Q16" s="137"/>
      <c r="R16" s="137"/>
      <c r="S16" s="137"/>
      <c r="T16" s="137"/>
      <c r="U16" s="137"/>
      <c r="V16" s="137"/>
      <c r="W16" s="137"/>
      <c r="X16" s="137"/>
      <c r="Y16" s="137"/>
      <c r="Z16" s="137"/>
    </row>
    <row r="17" spans="2:26" ht="15" thickBot="1" x14ac:dyDescent="0.2">
      <c r="B17" s="142" t="s">
        <v>291</v>
      </c>
      <c r="C17" s="153"/>
      <c r="D17" s="142" t="s">
        <v>298</v>
      </c>
      <c r="E17" s="143" t="s">
        <v>286</v>
      </c>
      <c r="F17" s="155">
        <f>C17*0.30603</f>
        <v>0</v>
      </c>
      <c r="G17" s="7" t="s">
        <v>267</v>
      </c>
      <c r="H17" s="137"/>
      <c r="I17" s="137"/>
      <c r="J17" s="137"/>
      <c r="K17" s="140"/>
      <c r="L17" s="137"/>
      <c r="M17" s="137"/>
      <c r="N17" s="137"/>
      <c r="O17" s="137"/>
      <c r="P17" s="137"/>
      <c r="Q17" s="137"/>
      <c r="R17" s="137"/>
      <c r="S17" s="137"/>
      <c r="T17" s="137"/>
      <c r="U17" s="137"/>
      <c r="V17" s="137"/>
      <c r="W17" s="137"/>
      <c r="X17" s="137"/>
      <c r="Y17" s="137"/>
      <c r="Z17" s="137"/>
    </row>
    <row r="18" spans="2:26" ht="14" x14ac:dyDescent="0.15">
      <c r="B18" s="142"/>
      <c r="C18" s="142"/>
      <c r="D18" s="142"/>
      <c r="E18" s="143"/>
      <c r="F18" s="137"/>
      <c r="G18" s="137"/>
      <c r="H18" s="137"/>
      <c r="I18" s="137"/>
      <c r="J18" s="137"/>
      <c r="K18" s="140"/>
      <c r="L18" s="137"/>
      <c r="M18" s="137"/>
      <c r="N18" s="137"/>
      <c r="O18" s="137"/>
      <c r="P18" s="137"/>
      <c r="Q18" s="137"/>
      <c r="R18" s="137"/>
      <c r="S18" s="137"/>
      <c r="T18" s="137"/>
      <c r="U18" s="137"/>
      <c r="V18" s="137"/>
      <c r="W18" s="137"/>
      <c r="X18" s="137"/>
      <c r="Y18" s="137"/>
      <c r="Z18" s="137"/>
    </row>
    <row r="19" spans="2:26" ht="28.5" customHeight="1" x14ac:dyDescent="0.15">
      <c r="B19" s="142"/>
      <c r="C19" s="137"/>
      <c r="D19" s="137"/>
      <c r="E19" s="158" t="s">
        <v>16</v>
      </c>
      <c r="F19" s="159">
        <f>SUM(F6:F17)</f>
        <v>0</v>
      </c>
      <c r="G19" s="158" t="s">
        <v>267</v>
      </c>
      <c r="H19" s="137"/>
      <c r="I19" s="137"/>
      <c r="J19" s="137"/>
      <c r="K19" s="140"/>
      <c r="L19" s="137"/>
      <c r="M19" s="137"/>
      <c r="N19" s="137"/>
      <c r="O19" s="137"/>
      <c r="P19" s="137"/>
      <c r="Q19" s="137"/>
      <c r="R19" s="137"/>
      <c r="S19" s="137"/>
      <c r="T19" s="137"/>
      <c r="U19" s="137"/>
      <c r="V19" s="137"/>
      <c r="W19" s="137"/>
      <c r="X19" s="137"/>
      <c r="Y19" s="137"/>
      <c r="Z19" s="137"/>
    </row>
    <row r="20" spans="2:26" ht="15" customHeight="1" x14ac:dyDescent="0.15">
      <c r="B20" s="142"/>
      <c r="C20" s="137"/>
      <c r="D20" s="137"/>
      <c r="E20" s="137"/>
      <c r="F20" s="137"/>
      <c r="G20" s="137"/>
      <c r="H20" s="137"/>
      <c r="I20" s="137"/>
      <c r="J20" s="137"/>
      <c r="K20" s="140"/>
      <c r="L20" s="137"/>
      <c r="M20" s="137"/>
      <c r="N20" s="137"/>
      <c r="O20" s="137"/>
      <c r="P20" s="137"/>
      <c r="Q20" s="137"/>
      <c r="R20" s="137"/>
      <c r="S20" s="137"/>
      <c r="T20" s="137"/>
      <c r="U20" s="137"/>
      <c r="V20" s="137"/>
      <c r="W20" s="137"/>
      <c r="X20" s="137"/>
      <c r="Y20" s="137"/>
      <c r="Z20" s="137"/>
    </row>
    <row r="21" spans="2:26" ht="15" customHeight="1" x14ac:dyDescent="0.15">
      <c r="B21" s="169" t="s">
        <v>24</v>
      </c>
      <c r="C21" s="139" t="s">
        <v>320</v>
      </c>
      <c r="D21" s="139"/>
      <c r="E21" s="139"/>
      <c r="F21" s="139"/>
      <c r="G21" s="139"/>
      <c r="H21" s="139"/>
      <c r="I21" s="139"/>
      <c r="J21" s="139"/>
      <c r="K21" s="147"/>
      <c r="L21" s="139"/>
      <c r="M21" s="139"/>
      <c r="N21" s="137"/>
      <c r="O21" s="137"/>
      <c r="P21" s="137"/>
      <c r="Q21" s="137"/>
      <c r="R21" s="137"/>
      <c r="S21" s="137"/>
      <c r="T21" s="137"/>
      <c r="U21" s="137"/>
      <c r="V21" s="137"/>
      <c r="W21" s="137"/>
      <c r="X21" s="137"/>
      <c r="Y21" s="137"/>
      <c r="Z21" s="137"/>
    </row>
    <row r="22" spans="2:26" s="151" customFormat="1" ht="25.5" customHeight="1" thickBot="1" x14ac:dyDescent="0.25">
      <c r="B22" s="148" t="s">
        <v>292</v>
      </c>
      <c r="C22" s="154"/>
      <c r="D22" s="213" t="s">
        <v>293</v>
      </c>
      <c r="E22" s="214"/>
      <c r="F22" s="215"/>
      <c r="G22" s="154"/>
      <c r="H22" s="148"/>
      <c r="I22" s="149">
        <f>C22*G22</f>
        <v>0</v>
      </c>
      <c r="J22" s="150" t="s">
        <v>50</v>
      </c>
      <c r="K22" s="143" t="s">
        <v>286</v>
      </c>
      <c r="L22" s="159">
        <f>I22*0.33378</f>
        <v>0</v>
      </c>
      <c r="M22" s="160" t="s">
        <v>62</v>
      </c>
      <c r="N22" s="148"/>
      <c r="O22" s="148"/>
      <c r="P22" s="148"/>
      <c r="Q22" s="148"/>
      <c r="R22" s="148"/>
      <c r="S22" s="148"/>
      <c r="T22" s="148"/>
      <c r="U22" s="148"/>
      <c r="V22" s="148"/>
      <c r="W22" s="148"/>
      <c r="X22" s="148"/>
      <c r="Y22" s="148"/>
      <c r="Z22" s="148"/>
    </row>
    <row r="23" spans="2:26" ht="6.75" customHeight="1" x14ac:dyDescent="0.15">
      <c r="B23" s="142"/>
      <c r="C23" s="137"/>
      <c r="D23" s="137"/>
      <c r="F23" s="137"/>
      <c r="G23" s="137"/>
      <c r="H23" s="137"/>
      <c r="I23" s="137"/>
      <c r="J23" s="137"/>
      <c r="K23" s="140"/>
      <c r="L23" s="137"/>
      <c r="M23" s="137"/>
      <c r="N23" s="137"/>
      <c r="O23" s="137"/>
      <c r="P23" s="137"/>
      <c r="Q23" s="137"/>
      <c r="R23" s="137"/>
      <c r="S23" s="137"/>
      <c r="T23" s="137"/>
      <c r="U23" s="137"/>
      <c r="V23" s="137"/>
      <c r="W23" s="137"/>
      <c r="X23" s="137"/>
      <c r="Y23" s="137"/>
      <c r="Z23" s="137"/>
    </row>
    <row r="24" spans="2:26" ht="15" hidden="1" customHeight="1" x14ac:dyDescent="0.15">
      <c r="B24" s="142"/>
      <c r="C24" s="137"/>
      <c r="D24" s="137"/>
      <c r="E24" s="137"/>
      <c r="F24" s="137"/>
      <c r="G24" s="137"/>
      <c r="H24" s="137"/>
      <c r="I24" s="137"/>
      <c r="J24" s="137"/>
      <c r="K24" s="140"/>
      <c r="L24" s="137"/>
      <c r="M24" s="137"/>
      <c r="N24" s="137"/>
      <c r="O24" s="137"/>
      <c r="P24" s="137"/>
      <c r="Q24" s="137"/>
      <c r="R24" s="137"/>
      <c r="S24" s="137"/>
      <c r="T24" s="137"/>
      <c r="U24" s="137"/>
      <c r="V24" s="137"/>
      <c r="W24" s="137"/>
      <c r="X24" s="137"/>
      <c r="Y24" s="137"/>
      <c r="Z24" s="137"/>
    </row>
    <row r="25" spans="2:26" ht="15" hidden="1" customHeight="1" x14ac:dyDescent="0.15">
      <c r="B25" s="142"/>
      <c r="C25" s="137"/>
      <c r="D25" s="137"/>
      <c r="E25" s="137"/>
      <c r="F25" s="137"/>
      <c r="G25" s="137"/>
      <c r="H25" s="137"/>
      <c r="I25" s="137"/>
      <c r="J25" s="137"/>
      <c r="K25" s="140"/>
      <c r="L25" s="137"/>
      <c r="M25" s="137"/>
      <c r="N25" s="137"/>
      <c r="O25" s="137"/>
      <c r="P25" s="137"/>
      <c r="Q25" s="137"/>
      <c r="R25" s="137"/>
      <c r="S25" s="137"/>
      <c r="T25" s="137"/>
      <c r="U25" s="137"/>
      <c r="V25" s="137"/>
      <c r="W25" s="137"/>
      <c r="X25" s="137"/>
      <c r="Y25" s="137"/>
      <c r="Z25" s="137"/>
    </row>
    <row r="26" spans="2:26" ht="15" hidden="1" customHeight="1" x14ac:dyDescent="0.15">
      <c r="B26" s="142"/>
      <c r="C26" s="137"/>
      <c r="D26" s="137"/>
      <c r="E26" s="137"/>
      <c r="F26" s="137"/>
      <c r="G26" s="137"/>
      <c r="H26" s="137"/>
      <c r="I26" s="137"/>
      <c r="J26" s="137"/>
      <c r="K26" s="140"/>
      <c r="L26" s="137"/>
      <c r="M26" s="137"/>
      <c r="N26" s="137"/>
      <c r="O26" s="137"/>
      <c r="P26" s="137"/>
      <c r="Q26" s="137"/>
      <c r="R26" s="137"/>
      <c r="S26" s="137"/>
      <c r="T26" s="137"/>
      <c r="U26" s="137"/>
      <c r="V26" s="137"/>
      <c r="W26" s="137"/>
      <c r="X26" s="137"/>
      <c r="Y26" s="137"/>
      <c r="Z26" s="137"/>
    </row>
    <row r="27" spans="2:26" ht="15" hidden="1" customHeight="1" x14ac:dyDescent="0.15">
      <c r="B27" s="142"/>
      <c r="C27" s="137"/>
      <c r="D27" s="137"/>
      <c r="E27" s="137"/>
      <c r="F27" s="137"/>
      <c r="G27" s="137"/>
      <c r="H27" s="137"/>
      <c r="I27" s="137"/>
      <c r="J27" s="137"/>
      <c r="K27" s="140"/>
      <c r="L27" s="137"/>
      <c r="M27" s="137"/>
      <c r="N27" s="137"/>
      <c r="O27" s="137"/>
      <c r="P27" s="137"/>
      <c r="Q27" s="137"/>
      <c r="R27" s="137"/>
      <c r="S27" s="137"/>
      <c r="T27" s="137"/>
      <c r="U27" s="137"/>
      <c r="V27" s="137"/>
      <c r="W27" s="137"/>
      <c r="X27" s="137"/>
      <c r="Y27" s="137"/>
      <c r="Z27" s="137"/>
    </row>
    <row r="28" spans="2:26" ht="15" hidden="1" customHeight="1" x14ac:dyDescent="0.15">
      <c r="B28" s="142"/>
      <c r="C28" s="137"/>
      <c r="D28" s="137"/>
      <c r="E28" s="137"/>
      <c r="F28" s="137"/>
      <c r="G28" s="137"/>
      <c r="H28" s="137"/>
      <c r="I28" s="137"/>
      <c r="J28" s="137"/>
      <c r="K28" s="140"/>
      <c r="L28" s="137"/>
      <c r="M28" s="137"/>
      <c r="N28" s="137"/>
      <c r="O28" s="137"/>
      <c r="P28" s="137"/>
      <c r="Q28" s="137"/>
      <c r="R28" s="137"/>
      <c r="S28" s="137"/>
      <c r="T28" s="137"/>
      <c r="U28" s="137"/>
      <c r="V28" s="137"/>
      <c r="W28" s="137"/>
      <c r="X28" s="137"/>
      <c r="Y28" s="137"/>
      <c r="Z28" s="137"/>
    </row>
    <row r="29" spans="2:26" ht="15" hidden="1" customHeight="1" x14ac:dyDescent="0.15">
      <c r="B29" s="142"/>
      <c r="C29" s="137"/>
      <c r="D29" s="137"/>
      <c r="E29" s="137"/>
      <c r="F29" s="137"/>
      <c r="G29" s="137"/>
      <c r="H29" s="137"/>
      <c r="I29" s="137"/>
      <c r="J29" s="137"/>
      <c r="K29" s="140"/>
      <c r="L29" s="137"/>
      <c r="M29" s="137"/>
      <c r="N29" s="137"/>
      <c r="O29" s="137"/>
      <c r="P29" s="137"/>
      <c r="Q29" s="137"/>
      <c r="R29" s="137"/>
      <c r="S29" s="137"/>
      <c r="T29" s="137"/>
      <c r="U29" s="137"/>
      <c r="V29" s="137"/>
      <c r="W29" s="137"/>
      <c r="X29" s="137"/>
      <c r="Y29" s="137"/>
      <c r="Z29" s="137"/>
    </row>
    <row r="30" spans="2:26" ht="15" hidden="1" customHeight="1" x14ac:dyDescent="0.15">
      <c r="B30" s="142"/>
      <c r="C30" s="137"/>
      <c r="D30" s="137"/>
      <c r="E30" s="137"/>
      <c r="F30" s="137"/>
      <c r="G30" s="137"/>
      <c r="H30" s="137"/>
      <c r="I30" s="137"/>
      <c r="J30" s="137"/>
      <c r="K30" s="140"/>
      <c r="L30" s="137"/>
      <c r="M30" s="137"/>
      <c r="N30" s="137"/>
      <c r="O30" s="137"/>
      <c r="P30" s="137"/>
      <c r="Q30" s="137"/>
      <c r="R30" s="137"/>
      <c r="S30" s="137"/>
      <c r="T30" s="137"/>
      <c r="U30" s="137"/>
      <c r="V30" s="137"/>
      <c r="W30" s="137"/>
      <c r="X30" s="137"/>
      <c r="Y30" s="137"/>
      <c r="Z30" s="137"/>
    </row>
    <row r="31" spans="2:26" ht="15" hidden="1" customHeight="1" x14ac:dyDescent="0.15">
      <c r="B31" s="142"/>
      <c r="C31" s="137"/>
      <c r="D31" s="137"/>
      <c r="E31" s="137"/>
      <c r="F31" s="137"/>
      <c r="G31" s="137"/>
      <c r="H31" s="137"/>
      <c r="I31" s="137"/>
      <c r="J31" s="137"/>
      <c r="K31" s="140"/>
      <c r="L31" s="137"/>
      <c r="M31" s="137"/>
      <c r="N31" s="137"/>
      <c r="O31" s="137"/>
      <c r="P31" s="137"/>
      <c r="Q31" s="137"/>
      <c r="R31" s="137"/>
      <c r="S31" s="137"/>
      <c r="T31" s="137"/>
      <c r="U31" s="137"/>
      <c r="V31" s="137"/>
      <c r="W31" s="137"/>
      <c r="X31" s="137"/>
      <c r="Y31" s="137"/>
      <c r="Z31" s="137"/>
    </row>
    <row r="32" spans="2:26" ht="15" hidden="1" customHeight="1" x14ac:dyDescent="0.15">
      <c r="B32" s="142"/>
      <c r="C32" s="137"/>
      <c r="D32" s="137"/>
      <c r="E32" s="137"/>
      <c r="F32" s="137"/>
      <c r="G32" s="137"/>
      <c r="H32" s="137"/>
      <c r="I32" s="137"/>
      <c r="J32" s="137"/>
      <c r="K32" s="140"/>
      <c r="L32" s="137"/>
      <c r="M32" s="137"/>
      <c r="N32" s="137"/>
      <c r="O32" s="137"/>
      <c r="P32" s="137"/>
      <c r="Q32" s="137"/>
      <c r="R32" s="137"/>
      <c r="S32" s="137"/>
      <c r="T32" s="137"/>
      <c r="U32" s="137"/>
      <c r="V32" s="137"/>
      <c r="W32" s="137"/>
      <c r="X32" s="137"/>
      <c r="Y32" s="137"/>
      <c r="Z32" s="137"/>
    </row>
    <row r="33" spans="2:26" ht="15" hidden="1" customHeight="1" x14ac:dyDescent="0.15">
      <c r="B33" s="142"/>
      <c r="C33" s="137"/>
      <c r="D33" s="137"/>
      <c r="E33" s="137"/>
      <c r="F33" s="137"/>
      <c r="G33" s="137"/>
      <c r="H33" s="137"/>
      <c r="I33" s="137"/>
      <c r="J33" s="137"/>
      <c r="K33" s="140"/>
      <c r="L33" s="137"/>
      <c r="M33" s="137"/>
      <c r="N33" s="137"/>
      <c r="O33" s="137"/>
      <c r="P33" s="137"/>
      <c r="Q33" s="137"/>
      <c r="R33" s="137"/>
      <c r="S33" s="137"/>
      <c r="T33" s="137"/>
      <c r="U33" s="137"/>
      <c r="V33" s="137"/>
      <c r="W33" s="137"/>
      <c r="X33" s="137"/>
      <c r="Y33" s="137"/>
      <c r="Z33" s="137"/>
    </row>
    <row r="34" spans="2:26" ht="24" hidden="1" customHeight="1" x14ac:dyDescent="0.15">
      <c r="B34" s="142"/>
      <c r="C34" s="137"/>
      <c r="D34" s="137"/>
      <c r="E34" s="137"/>
      <c r="F34" s="137"/>
      <c r="G34" s="137"/>
      <c r="H34" s="137"/>
      <c r="I34" s="137"/>
      <c r="J34" s="137"/>
      <c r="K34" s="140"/>
      <c r="L34" s="137"/>
      <c r="M34" s="137"/>
      <c r="N34" s="137"/>
      <c r="O34" s="137"/>
      <c r="P34" s="137"/>
      <c r="Q34" s="137"/>
      <c r="R34" s="137"/>
      <c r="S34" s="137"/>
      <c r="T34" s="137"/>
      <c r="U34" s="137"/>
      <c r="V34" s="137"/>
      <c r="W34" s="137"/>
      <c r="X34" s="137"/>
      <c r="Y34" s="137"/>
      <c r="Z34" s="137"/>
    </row>
    <row r="35" spans="2:26" ht="15" hidden="1" customHeight="1" x14ac:dyDescent="0.15">
      <c r="B35" s="142"/>
      <c r="C35" s="137"/>
      <c r="D35" s="137"/>
      <c r="E35" s="137"/>
      <c r="F35" s="137"/>
      <c r="G35" s="137"/>
      <c r="H35" s="137"/>
      <c r="I35" s="137"/>
      <c r="J35" s="137"/>
      <c r="K35" s="140"/>
      <c r="L35" s="137"/>
      <c r="M35" s="137"/>
      <c r="N35" s="137"/>
      <c r="O35" s="137"/>
      <c r="P35" s="137"/>
      <c r="Q35" s="137"/>
      <c r="R35" s="137"/>
      <c r="S35" s="137"/>
      <c r="T35" s="137"/>
      <c r="U35" s="137"/>
      <c r="V35" s="137"/>
      <c r="W35" s="137"/>
      <c r="X35" s="137"/>
      <c r="Y35" s="137"/>
      <c r="Z35" s="137"/>
    </row>
    <row r="36" spans="2:26" ht="15" hidden="1" customHeight="1" x14ac:dyDescent="0.15">
      <c r="B36" s="142"/>
      <c r="C36" s="137"/>
      <c r="D36" s="137"/>
      <c r="E36" s="137"/>
      <c r="F36" s="137"/>
      <c r="G36" s="137"/>
      <c r="H36" s="137"/>
      <c r="I36" s="137"/>
      <c r="J36" s="137"/>
      <c r="K36" s="140"/>
      <c r="L36" s="137"/>
      <c r="M36" s="137"/>
      <c r="N36" s="137"/>
      <c r="O36" s="137"/>
      <c r="P36" s="137"/>
      <c r="Q36" s="137"/>
      <c r="R36" s="137"/>
      <c r="S36" s="137"/>
      <c r="T36" s="137"/>
      <c r="U36" s="137"/>
      <c r="V36" s="137"/>
      <c r="W36" s="137"/>
      <c r="X36" s="137"/>
      <c r="Y36" s="137"/>
      <c r="Z36" s="137"/>
    </row>
    <row r="37" spans="2:26" ht="15" hidden="1" customHeight="1" x14ac:dyDescent="0.15">
      <c r="B37" s="142"/>
      <c r="C37" s="137"/>
      <c r="D37" s="137"/>
      <c r="E37" s="137"/>
      <c r="F37" s="137"/>
      <c r="G37" s="137"/>
      <c r="H37" s="137"/>
      <c r="I37" s="137"/>
      <c r="J37" s="137"/>
      <c r="K37" s="140"/>
      <c r="L37" s="137"/>
      <c r="M37" s="137"/>
      <c r="N37" s="137"/>
      <c r="O37" s="137"/>
      <c r="P37" s="137"/>
      <c r="Q37" s="137"/>
      <c r="R37" s="137"/>
      <c r="S37" s="137"/>
      <c r="T37" s="137"/>
      <c r="U37" s="137"/>
      <c r="V37" s="137"/>
      <c r="W37" s="137"/>
      <c r="X37" s="137"/>
      <c r="Y37" s="137"/>
      <c r="Z37" s="137"/>
    </row>
    <row r="38" spans="2:26" ht="15" hidden="1" customHeight="1" x14ac:dyDescent="0.15">
      <c r="B38" s="142"/>
      <c r="C38" s="137"/>
      <c r="D38" s="137"/>
      <c r="E38" s="137"/>
      <c r="F38" s="137"/>
      <c r="G38" s="137"/>
      <c r="H38" s="137"/>
      <c r="I38" s="137"/>
      <c r="J38" s="137"/>
      <c r="K38" s="140"/>
      <c r="L38" s="137"/>
      <c r="M38" s="137"/>
      <c r="N38" s="137"/>
      <c r="O38" s="137"/>
      <c r="P38" s="137"/>
      <c r="Q38" s="137"/>
      <c r="R38" s="137"/>
      <c r="S38" s="137"/>
      <c r="T38" s="137"/>
      <c r="U38" s="137"/>
      <c r="V38" s="137"/>
      <c r="W38" s="137"/>
      <c r="X38" s="137"/>
      <c r="Y38" s="137"/>
      <c r="Z38" s="137"/>
    </row>
    <row r="39" spans="2:26" ht="15" hidden="1" customHeight="1" x14ac:dyDescent="0.15">
      <c r="B39" s="142"/>
      <c r="C39" s="137"/>
      <c r="D39" s="137"/>
      <c r="E39" s="137"/>
      <c r="F39" s="137"/>
      <c r="G39" s="137"/>
      <c r="H39" s="137"/>
      <c r="I39" s="137"/>
      <c r="J39" s="137"/>
      <c r="K39" s="140"/>
      <c r="L39" s="137"/>
      <c r="M39" s="137"/>
      <c r="N39" s="137"/>
      <c r="O39" s="137"/>
      <c r="P39" s="137"/>
      <c r="Q39" s="137"/>
      <c r="R39" s="137"/>
      <c r="S39" s="137"/>
      <c r="T39" s="137"/>
      <c r="U39" s="137"/>
      <c r="V39" s="137"/>
      <c r="W39" s="137"/>
      <c r="X39" s="137"/>
      <c r="Y39" s="137"/>
      <c r="Z39" s="137"/>
    </row>
    <row r="40" spans="2:26" ht="15" hidden="1" customHeight="1" x14ac:dyDescent="0.15">
      <c r="B40" s="142"/>
      <c r="C40" s="137"/>
      <c r="D40" s="137"/>
      <c r="E40" s="137"/>
      <c r="F40" s="137"/>
      <c r="G40" s="137"/>
      <c r="H40" s="137"/>
      <c r="I40" s="137"/>
      <c r="J40" s="137"/>
      <c r="K40" s="140"/>
      <c r="L40" s="137"/>
      <c r="M40" s="137"/>
      <c r="N40" s="137"/>
      <c r="O40" s="137"/>
      <c r="P40" s="137"/>
      <c r="Q40" s="137"/>
      <c r="R40" s="137"/>
      <c r="S40" s="137"/>
      <c r="T40" s="137"/>
      <c r="U40" s="137"/>
      <c r="V40" s="137"/>
      <c r="W40" s="137"/>
      <c r="X40" s="137"/>
      <c r="Y40" s="137"/>
      <c r="Z40" s="137"/>
    </row>
    <row r="41" spans="2:26" ht="15" hidden="1" customHeight="1" x14ac:dyDescent="0.15">
      <c r="B41" s="142"/>
      <c r="C41" s="137"/>
      <c r="D41" s="137"/>
      <c r="E41" s="137"/>
      <c r="F41" s="137"/>
      <c r="G41" s="137"/>
      <c r="H41" s="137"/>
      <c r="I41" s="137"/>
      <c r="J41" s="137"/>
      <c r="K41" s="140"/>
      <c r="L41" s="137"/>
      <c r="M41" s="137"/>
      <c r="N41" s="137"/>
      <c r="O41" s="137"/>
      <c r="P41" s="137"/>
      <c r="Q41" s="137"/>
      <c r="R41" s="137"/>
      <c r="S41" s="137"/>
      <c r="T41" s="137"/>
      <c r="U41" s="137"/>
      <c r="V41" s="137"/>
      <c r="W41" s="137"/>
      <c r="X41" s="137"/>
      <c r="Y41" s="137"/>
      <c r="Z41" s="137"/>
    </row>
    <row r="42" spans="2:26" ht="15" hidden="1" customHeight="1" x14ac:dyDescent="0.15">
      <c r="B42" s="142"/>
      <c r="C42" s="137"/>
      <c r="D42" s="137"/>
      <c r="E42" s="137"/>
      <c r="F42" s="137"/>
      <c r="G42" s="137"/>
      <c r="H42" s="137"/>
      <c r="I42" s="137"/>
      <c r="J42" s="137"/>
      <c r="K42" s="140"/>
      <c r="L42" s="137"/>
      <c r="M42" s="137"/>
      <c r="N42" s="137"/>
      <c r="O42" s="137"/>
      <c r="P42" s="137"/>
      <c r="Q42" s="137"/>
      <c r="R42" s="137"/>
      <c r="S42" s="137"/>
      <c r="T42" s="137"/>
      <c r="U42" s="137"/>
      <c r="V42" s="137"/>
      <c r="W42" s="137"/>
      <c r="X42" s="137"/>
      <c r="Y42" s="137"/>
      <c r="Z42" s="137"/>
    </row>
    <row r="43" spans="2:26" ht="15" hidden="1" customHeight="1" x14ac:dyDescent="0.15">
      <c r="B43" s="142"/>
      <c r="C43" s="137"/>
      <c r="D43" s="137"/>
      <c r="E43" s="137"/>
      <c r="F43" s="137"/>
      <c r="G43" s="137"/>
      <c r="H43" s="137"/>
      <c r="I43" s="137"/>
      <c r="J43" s="137"/>
      <c r="K43" s="140"/>
      <c r="L43" s="137"/>
      <c r="M43" s="137"/>
      <c r="N43" s="137"/>
      <c r="O43" s="137"/>
      <c r="P43" s="137"/>
      <c r="Q43" s="137"/>
      <c r="R43" s="137"/>
      <c r="S43" s="137"/>
      <c r="T43" s="137"/>
      <c r="U43" s="137"/>
      <c r="V43" s="137"/>
      <c r="W43" s="137"/>
      <c r="X43" s="137"/>
      <c r="Y43" s="137"/>
      <c r="Z43" s="137"/>
    </row>
    <row r="44" spans="2:26" ht="15" hidden="1" customHeight="1" x14ac:dyDescent="0.15">
      <c r="B44" s="142"/>
      <c r="C44" s="137"/>
      <c r="D44" s="137"/>
      <c r="E44" s="137"/>
      <c r="F44" s="137"/>
      <c r="G44" s="137"/>
      <c r="H44" s="137"/>
      <c r="I44" s="137"/>
      <c r="J44" s="137"/>
      <c r="K44" s="140"/>
      <c r="L44" s="137"/>
      <c r="M44" s="137"/>
      <c r="N44" s="137"/>
      <c r="O44" s="137"/>
      <c r="P44" s="137"/>
      <c r="Q44" s="137"/>
      <c r="R44" s="137"/>
      <c r="S44" s="137"/>
      <c r="T44" s="137"/>
      <c r="U44" s="137"/>
      <c r="V44" s="137"/>
      <c r="W44" s="137"/>
      <c r="X44" s="137"/>
      <c r="Y44" s="137"/>
      <c r="Z44" s="137"/>
    </row>
    <row r="45" spans="2:26" ht="15" hidden="1" customHeight="1" x14ac:dyDescent="0.15">
      <c r="B45" s="142"/>
      <c r="C45" s="137"/>
      <c r="D45" s="137"/>
      <c r="E45" s="137"/>
      <c r="F45" s="137"/>
      <c r="G45" s="137"/>
      <c r="H45" s="137"/>
      <c r="I45" s="137"/>
      <c r="J45" s="137"/>
      <c r="K45" s="140"/>
      <c r="L45" s="137"/>
      <c r="M45" s="137"/>
      <c r="N45" s="137"/>
      <c r="O45" s="137"/>
      <c r="P45" s="137"/>
      <c r="Q45" s="137"/>
      <c r="R45" s="137"/>
      <c r="S45" s="137"/>
      <c r="T45" s="137"/>
      <c r="U45" s="137"/>
      <c r="V45" s="137"/>
      <c r="W45" s="137"/>
      <c r="X45" s="137"/>
      <c r="Y45" s="137"/>
      <c r="Z45" s="137"/>
    </row>
    <row r="46" spans="2:26" ht="15" hidden="1" customHeight="1" x14ac:dyDescent="0.15">
      <c r="B46" s="142"/>
      <c r="C46" s="137"/>
      <c r="D46" s="137"/>
      <c r="E46" s="137"/>
      <c r="F46" s="137"/>
      <c r="G46" s="137"/>
      <c r="H46" s="137"/>
      <c r="I46" s="137"/>
      <c r="J46" s="137"/>
      <c r="K46" s="140"/>
      <c r="L46" s="137"/>
      <c r="M46" s="137"/>
      <c r="N46" s="137"/>
      <c r="O46" s="137"/>
      <c r="P46" s="137"/>
      <c r="Q46" s="137"/>
      <c r="R46" s="137"/>
      <c r="S46" s="137"/>
      <c r="T46" s="137"/>
      <c r="U46" s="137"/>
      <c r="V46" s="137"/>
      <c r="W46" s="137"/>
      <c r="X46" s="137"/>
      <c r="Y46" s="137"/>
      <c r="Z46" s="137"/>
    </row>
    <row r="47" spans="2:26" ht="15" hidden="1" customHeight="1" x14ac:dyDescent="0.15">
      <c r="B47" s="142"/>
      <c r="C47" s="137"/>
      <c r="D47" s="137"/>
      <c r="E47" s="137"/>
      <c r="F47" s="137"/>
      <c r="G47" s="137"/>
      <c r="H47" s="137"/>
      <c r="I47" s="137"/>
      <c r="J47" s="137"/>
      <c r="K47" s="140"/>
      <c r="L47" s="137"/>
      <c r="M47" s="137"/>
      <c r="N47" s="137"/>
      <c r="O47" s="137"/>
      <c r="P47" s="137"/>
      <c r="Q47" s="137"/>
      <c r="R47" s="137"/>
      <c r="S47" s="137"/>
      <c r="T47" s="137"/>
      <c r="U47" s="137"/>
      <c r="V47" s="137"/>
      <c r="W47" s="137"/>
      <c r="X47" s="137"/>
      <c r="Y47" s="137"/>
      <c r="Z47" s="137"/>
    </row>
    <row r="48" spans="2:26" ht="15" hidden="1" customHeight="1" x14ac:dyDescent="0.15">
      <c r="B48" s="142"/>
      <c r="C48" s="137"/>
      <c r="D48" s="137"/>
      <c r="E48" s="137"/>
      <c r="F48" s="137"/>
      <c r="G48" s="137"/>
      <c r="H48" s="137"/>
      <c r="I48" s="137"/>
      <c r="J48" s="137"/>
      <c r="K48" s="140"/>
      <c r="L48" s="137"/>
      <c r="M48" s="137"/>
      <c r="N48" s="137"/>
      <c r="O48" s="137"/>
      <c r="P48" s="137"/>
      <c r="Q48" s="137"/>
      <c r="R48" s="137"/>
      <c r="S48" s="137"/>
      <c r="T48" s="137"/>
      <c r="U48" s="137"/>
      <c r="V48" s="137"/>
      <c r="W48" s="137"/>
      <c r="X48" s="137"/>
      <c r="Y48" s="137"/>
      <c r="Z48" s="137"/>
    </row>
    <row r="49" spans="2:26" ht="15" hidden="1" customHeight="1" x14ac:dyDescent="0.15">
      <c r="B49" s="142"/>
      <c r="C49" s="137"/>
      <c r="D49" s="137"/>
      <c r="E49" s="137"/>
      <c r="F49" s="137"/>
      <c r="G49" s="137"/>
      <c r="H49" s="137"/>
      <c r="I49" s="137"/>
      <c r="J49" s="137"/>
      <c r="K49" s="140"/>
      <c r="L49" s="137"/>
      <c r="M49" s="137"/>
      <c r="N49" s="137"/>
      <c r="O49" s="137"/>
      <c r="P49" s="137"/>
      <c r="Q49" s="137"/>
      <c r="R49" s="137"/>
      <c r="S49" s="137"/>
      <c r="T49" s="137"/>
      <c r="U49" s="137"/>
      <c r="V49" s="137"/>
      <c r="W49" s="137"/>
      <c r="X49" s="137"/>
      <c r="Y49" s="137"/>
      <c r="Z49" s="137"/>
    </row>
    <row r="50" spans="2:26" ht="15" hidden="1" customHeight="1" x14ac:dyDescent="0.15">
      <c r="B50" s="142"/>
      <c r="C50" s="137"/>
      <c r="D50" s="137"/>
      <c r="E50" s="137"/>
      <c r="F50" s="137"/>
      <c r="G50" s="137"/>
      <c r="H50" s="137"/>
      <c r="I50" s="137"/>
      <c r="J50" s="137"/>
      <c r="K50" s="140"/>
      <c r="L50" s="137"/>
      <c r="M50" s="137"/>
      <c r="N50" s="137"/>
      <c r="O50" s="137"/>
      <c r="P50" s="137"/>
      <c r="Q50" s="137"/>
      <c r="R50" s="137"/>
      <c r="S50" s="137"/>
      <c r="T50" s="137"/>
      <c r="U50" s="137"/>
      <c r="V50" s="137"/>
      <c r="W50" s="137"/>
      <c r="X50" s="137"/>
      <c r="Y50" s="137"/>
      <c r="Z50" s="137"/>
    </row>
    <row r="51" spans="2:26" ht="15" hidden="1" customHeight="1" x14ac:dyDescent="0.15">
      <c r="B51" s="142"/>
      <c r="C51" s="137"/>
      <c r="D51" s="137"/>
      <c r="E51" s="137"/>
      <c r="F51" s="137"/>
      <c r="G51" s="137"/>
      <c r="H51" s="137"/>
      <c r="I51" s="137"/>
      <c r="J51" s="137"/>
      <c r="K51" s="140"/>
      <c r="L51" s="137"/>
      <c r="M51" s="137"/>
      <c r="N51" s="137"/>
      <c r="O51" s="137"/>
      <c r="P51" s="137"/>
      <c r="Q51" s="137"/>
      <c r="R51" s="137"/>
      <c r="S51" s="137"/>
      <c r="T51" s="137"/>
      <c r="U51" s="137"/>
      <c r="V51" s="137"/>
      <c r="W51" s="137"/>
      <c r="X51" s="137"/>
      <c r="Y51" s="137"/>
      <c r="Z51" s="137"/>
    </row>
    <row r="52" spans="2:26" ht="15" hidden="1" customHeight="1" x14ac:dyDescent="0.15">
      <c r="B52" s="142"/>
      <c r="C52" s="137"/>
      <c r="D52" s="137"/>
      <c r="E52" s="137"/>
      <c r="F52" s="137"/>
      <c r="G52" s="137"/>
      <c r="H52" s="137"/>
      <c r="I52" s="137"/>
      <c r="J52" s="137"/>
      <c r="K52" s="140"/>
      <c r="L52" s="137"/>
      <c r="M52" s="137"/>
      <c r="N52" s="137"/>
      <c r="O52" s="137"/>
      <c r="P52" s="137"/>
      <c r="Q52" s="137"/>
      <c r="R52" s="137"/>
      <c r="S52" s="137"/>
      <c r="T52" s="137"/>
      <c r="U52" s="137"/>
      <c r="V52" s="137"/>
      <c r="W52" s="137"/>
      <c r="X52" s="137"/>
      <c r="Y52" s="137"/>
      <c r="Z52" s="137"/>
    </row>
    <row r="53" spans="2:26" ht="15" hidden="1" customHeight="1" x14ac:dyDescent="0.15">
      <c r="B53" s="142"/>
      <c r="C53" s="137"/>
      <c r="D53" s="137"/>
      <c r="E53" s="137"/>
      <c r="F53" s="137"/>
      <c r="G53" s="137"/>
      <c r="H53" s="137"/>
      <c r="I53" s="137"/>
      <c r="J53" s="137"/>
      <c r="K53" s="140"/>
      <c r="L53" s="137"/>
      <c r="M53" s="137"/>
      <c r="N53" s="137"/>
      <c r="O53" s="137"/>
      <c r="P53" s="137"/>
      <c r="Q53" s="137"/>
      <c r="R53" s="137"/>
      <c r="S53" s="137"/>
      <c r="T53" s="137"/>
      <c r="U53" s="137"/>
      <c r="V53" s="137"/>
      <c r="W53" s="137"/>
      <c r="X53" s="137"/>
      <c r="Y53" s="137"/>
      <c r="Z53" s="137"/>
    </row>
    <row r="54" spans="2:26" ht="15" hidden="1" customHeight="1" x14ac:dyDescent="0.15">
      <c r="B54" s="142"/>
      <c r="C54" s="137"/>
      <c r="D54" s="137"/>
      <c r="E54" s="137"/>
      <c r="F54" s="137"/>
      <c r="G54" s="137"/>
      <c r="H54" s="137"/>
      <c r="I54" s="137"/>
      <c r="J54" s="137"/>
      <c r="K54" s="140"/>
      <c r="L54" s="137"/>
      <c r="M54" s="137"/>
      <c r="N54" s="137"/>
      <c r="O54" s="137"/>
      <c r="P54" s="137"/>
      <c r="Q54" s="137"/>
      <c r="R54" s="137"/>
      <c r="S54" s="137"/>
      <c r="T54" s="137"/>
      <c r="U54" s="137"/>
      <c r="V54" s="137"/>
      <c r="W54" s="137"/>
      <c r="X54" s="137"/>
      <c r="Y54" s="137"/>
      <c r="Z54" s="137"/>
    </row>
    <row r="55" spans="2:26" ht="15" hidden="1" customHeight="1" x14ac:dyDescent="0.15">
      <c r="B55" s="142"/>
      <c r="C55" s="137"/>
      <c r="D55" s="137"/>
      <c r="E55" s="137"/>
      <c r="F55" s="137"/>
      <c r="G55" s="137"/>
      <c r="H55" s="137"/>
      <c r="I55" s="137"/>
      <c r="J55" s="137"/>
      <c r="K55" s="140"/>
      <c r="L55" s="137"/>
      <c r="M55" s="137"/>
      <c r="N55" s="137"/>
      <c r="O55" s="137"/>
      <c r="P55" s="137"/>
      <c r="Q55" s="137"/>
      <c r="R55" s="137"/>
      <c r="S55" s="137"/>
      <c r="T55" s="137"/>
      <c r="U55" s="137"/>
      <c r="V55" s="137"/>
      <c r="W55" s="137"/>
      <c r="X55" s="137"/>
      <c r="Y55" s="137"/>
      <c r="Z55" s="137"/>
    </row>
    <row r="56" spans="2:26" ht="15" hidden="1" customHeight="1" x14ac:dyDescent="0.15">
      <c r="B56" s="142"/>
      <c r="C56" s="137"/>
      <c r="D56" s="137"/>
      <c r="E56" s="137"/>
      <c r="F56" s="137"/>
      <c r="G56" s="137"/>
      <c r="H56" s="137"/>
      <c r="I56" s="137"/>
      <c r="J56" s="137"/>
      <c r="K56" s="140"/>
      <c r="L56" s="137"/>
      <c r="M56" s="137"/>
      <c r="N56" s="137"/>
      <c r="O56" s="137"/>
      <c r="P56" s="137"/>
      <c r="Q56" s="137"/>
      <c r="R56" s="137"/>
      <c r="S56" s="137"/>
      <c r="T56" s="137"/>
      <c r="U56" s="137"/>
      <c r="V56" s="137"/>
      <c r="W56" s="137"/>
      <c r="X56" s="137"/>
      <c r="Y56" s="137"/>
      <c r="Z56" s="137"/>
    </row>
    <row r="57" spans="2:26" ht="15" hidden="1" customHeight="1" x14ac:dyDescent="0.15">
      <c r="B57" s="142"/>
      <c r="C57" s="137"/>
      <c r="D57" s="137"/>
      <c r="E57" s="137"/>
      <c r="F57" s="137"/>
      <c r="G57" s="137"/>
      <c r="H57" s="137"/>
      <c r="I57" s="137"/>
      <c r="J57" s="137"/>
      <c r="K57" s="140"/>
      <c r="L57" s="137"/>
      <c r="M57" s="137"/>
      <c r="N57" s="137"/>
      <c r="O57" s="137"/>
      <c r="P57" s="137"/>
      <c r="Q57" s="137"/>
      <c r="R57" s="137"/>
      <c r="S57" s="137"/>
      <c r="T57" s="137"/>
      <c r="U57" s="137"/>
      <c r="V57" s="137"/>
      <c r="W57" s="137"/>
      <c r="X57" s="137"/>
      <c r="Y57" s="137"/>
      <c r="Z57" s="137"/>
    </row>
    <row r="58" spans="2:26" ht="24" hidden="1" customHeight="1" x14ac:dyDescent="0.15">
      <c r="B58" s="142"/>
      <c r="C58" s="137"/>
      <c r="D58" s="137"/>
      <c r="E58" s="137"/>
      <c r="F58" s="137"/>
      <c r="G58" s="137"/>
      <c r="H58" s="137"/>
      <c r="I58" s="137"/>
      <c r="J58" s="137"/>
      <c r="K58" s="140"/>
      <c r="L58" s="137"/>
      <c r="M58" s="137"/>
      <c r="N58" s="137"/>
      <c r="O58" s="137"/>
      <c r="P58" s="137"/>
      <c r="Q58" s="137"/>
      <c r="R58" s="137"/>
      <c r="S58" s="137"/>
      <c r="T58" s="137"/>
      <c r="U58" s="137"/>
      <c r="V58" s="137"/>
      <c r="W58" s="137"/>
      <c r="X58" s="137"/>
      <c r="Y58" s="137"/>
      <c r="Z58" s="137"/>
    </row>
    <row r="59" spans="2:26" ht="15" hidden="1" customHeight="1" x14ac:dyDescent="0.15">
      <c r="B59" s="142"/>
      <c r="C59" s="137"/>
      <c r="D59" s="137"/>
      <c r="E59" s="137"/>
      <c r="F59" s="137"/>
      <c r="G59" s="137"/>
      <c r="H59" s="137"/>
      <c r="I59" s="137"/>
      <c r="J59" s="137"/>
      <c r="K59" s="140"/>
      <c r="L59" s="137"/>
      <c r="M59" s="137"/>
      <c r="N59" s="137"/>
      <c r="O59" s="137"/>
      <c r="P59" s="137"/>
      <c r="Q59" s="137"/>
      <c r="R59" s="137"/>
      <c r="S59" s="137"/>
      <c r="T59" s="137"/>
      <c r="U59" s="137"/>
      <c r="V59" s="137"/>
      <c r="W59" s="137"/>
      <c r="X59" s="137"/>
      <c r="Y59" s="137"/>
      <c r="Z59" s="137"/>
    </row>
    <row r="60" spans="2:26" ht="15" hidden="1" customHeight="1" x14ac:dyDescent="0.15">
      <c r="B60" s="142"/>
      <c r="C60" s="137"/>
      <c r="D60" s="137"/>
      <c r="E60" s="137"/>
      <c r="F60" s="137"/>
      <c r="G60" s="137"/>
      <c r="H60" s="137"/>
      <c r="I60" s="137"/>
      <c r="J60" s="137"/>
      <c r="K60" s="140"/>
      <c r="L60" s="137"/>
      <c r="M60" s="137"/>
      <c r="N60" s="137"/>
      <c r="O60" s="137"/>
      <c r="P60" s="137"/>
      <c r="Q60" s="137"/>
      <c r="R60" s="137"/>
      <c r="S60" s="137"/>
      <c r="T60" s="137"/>
      <c r="U60" s="137"/>
      <c r="V60" s="137"/>
      <c r="W60" s="137"/>
      <c r="X60" s="137"/>
      <c r="Y60" s="137"/>
      <c r="Z60" s="137"/>
    </row>
    <row r="61" spans="2:26" ht="15" hidden="1" customHeight="1" x14ac:dyDescent="0.15">
      <c r="B61" s="142"/>
      <c r="C61" s="137"/>
      <c r="D61" s="137"/>
      <c r="E61" s="137"/>
      <c r="F61" s="137"/>
      <c r="G61" s="137"/>
      <c r="H61" s="137"/>
      <c r="I61" s="137"/>
      <c r="J61" s="137"/>
      <c r="K61" s="140"/>
      <c r="L61" s="137"/>
      <c r="M61" s="137"/>
      <c r="N61" s="137"/>
      <c r="O61" s="137"/>
      <c r="P61" s="137"/>
      <c r="Q61" s="137"/>
      <c r="R61" s="137"/>
      <c r="S61" s="137"/>
      <c r="T61" s="137"/>
      <c r="U61" s="137"/>
      <c r="V61" s="137"/>
      <c r="W61" s="137"/>
      <c r="X61" s="137"/>
      <c r="Y61" s="137"/>
      <c r="Z61" s="137"/>
    </row>
    <row r="62" spans="2:26" ht="15" hidden="1" customHeight="1" x14ac:dyDescent="0.15">
      <c r="B62" s="142"/>
      <c r="C62" s="137"/>
      <c r="D62" s="137"/>
      <c r="E62" s="137"/>
      <c r="F62" s="137"/>
      <c r="G62" s="137"/>
      <c r="H62" s="137"/>
      <c r="I62" s="137"/>
      <c r="J62" s="137"/>
      <c r="K62" s="140"/>
      <c r="L62" s="137"/>
      <c r="M62" s="137"/>
      <c r="N62" s="137"/>
      <c r="O62" s="137"/>
      <c r="P62" s="137"/>
      <c r="Q62" s="137"/>
      <c r="R62" s="137"/>
      <c r="S62" s="137"/>
      <c r="T62" s="137"/>
      <c r="U62" s="137"/>
      <c r="V62" s="137"/>
      <c r="W62" s="137"/>
      <c r="X62" s="137"/>
      <c r="Y62" s="137"/>
      <c r="Z62" s="137"/>
    </row>
    <row r="63" spans="2:26" ht="15" hidden="1" customHeight="1" x14ac:dyDescent="0.15">
      <c r="B63" s="142"/>
      <c r="C63" s="137"/>
      <c r="D63" s="137"/>
      <c r="E63" s="137"/>
      <c r="F63" s="137"/>
      <c r="G63" s="137"/>
      <c r="H63" s="137"/>
      <c r="I63" s="137"/>
      <c r="J63" s="137"/>
      <c r="K63" s="140"/>
      <c r="L63" s="137"/>
      <c r="M63" s="137"/>
      <c r="N63" s="137"/>
      <c r="O63" s="137"/>
      <c r="P63" s="137"/>
      <c r="Q63" s="137"/>
      <c r="R63" s="137"/>
      <c r="S63" s="137"/>
      <c r="T63" s="137"/>
      <c r="U63" s="137"/>
      <c r="V63" s="137"/>
      <c r="W63" s="137"/>
      <c r="X63" s="137"/>
      <c r="Y63" s="137"/>
      <c r="Z63" s="137"/>
    </row>
    <row r="64" spans="2:26" ht="15" hidden="1" customHeight="1" x14ac:dyDescent="0.15">
      <c r="B64" s="142"/>
      <c r="C64" s="137"/>
      <c r="D64" s="137"/>
      <c r="E64" s="137"/>
      <c r="F64" s="137"/>
      <c r="G64" s="137"/>
      <c r="H64" s="137"/>
      <c r="I64" s="137"/>
      <c r="J64" s="137"/>
      <c r="K64" s="140"/>
      <c r="L64" s="137"/>
      <c r="M64" s="137"/>
      <c r="N64" s="137"/>
      <c r="O64" s="137"/>
      <c r="P64" s="137"/>
      <c r="Q64" s="137"/>
      <c r="R64" s="137"/>
      <c r="S64" s="137"/>
      <c r="T64" s="137"/>
      <c r="U64" s="137"/>
      <c r="V64" s="137"/>
      <c r="W64" s="137"/>
      <c r="X64" s="137"/>
      <c r="Y64" s="137"/>
      <c r="Z64" s="137"/>
    </row>
    <row r="65" spans="2:26" ht="15" hidden="1" customHeight="1" x14ac:dyDescent="0.15">
      <c r="B65" s="142"/>
      <c r="C65" s="137"/>
      <c r="D65" s="137"/>
      <c r="E65" s="137"/>
      <c r="F65" s="137"/>
      <c r="G65" s="137"/>
      <c r="H65" s="137"/>
      <c r="I65" s="137"/>
      <c r="J65" s="137"/>
      <c r="K65" s="140"/>
      <c r="L65" s="137"/>
      <c r="M65" s="137"/>
      <c r="N65" s="137"/>
      <c r="O65" s="137"/>
      <c r="P65" s="137"/>
      <c r="Q65" s="137"/>
      <c r="R65" s="137"/>
      <c r="S65" s="137"/>
      <c r="T65" s="137"/>
      <c r="U65" s="137"/>
      <c r="V65" s="137"/>
      <c r="W65" s="137"/>
      <c r="X65" s="137"/>
      <c r="Y65" s="137"/>
      <c r="Z65" s="137"/>
    </row>
    <row r="66" spans="2:26" ht="15" hidden="1" customHeight="1" x14ac:dyDescent="0.15">
      <c r="B66" s="142"/>
      <c r="C66" s="137"/>
      <c r="D66" s="137"/>
      <c r="E66" s="137"/>
      <c r="F66" s="137"/>
      <c r="G66" s="137"/>
      <c r="H66" s="137"/>
      <c r="I66" s="137"/>
      <c r="J66" s="137"/>
      <c r="K66" s="140"/>
      <c r="L66" s="137"/>
      <c r="M66" s="137"/>
      <c r="N66" s="137"/>
      <c r="O66" s="137"/>
      <c r="P66" s="137"/>
      <c r="Q66" s="137"/>
      <c r="R66" s="137"/>
      <c r="S66" s="137"/>
      <c r="T66" s="137"/>
      <c r="U66" s="137"/>
      <c r="V66" s="137"/>
      <c r="W66" s="137"/>
      <c r="X66" s="137"/>
      <c r="Y66" s="137"/>
      <c r="Z66" s="137"/>
    </row>
    <row r="67" spans="2:26" ht="15" hidden="1" customHeight="1" x14ac:dyDescent="0.15">
      <c r="B67" s="142"/>
      <c r="C67" s="137"/>
      <c r="D67" s="137"/>
      <c r="E67" s="137"/>
      <c r="F67" s="137"/>
      <c r="G67" s="137"/>
      <c r="H67" s="137"/>
      <c r="I67" s="137"/>
      <c r="J67" s="137"/>
      <c r="K67" s="140"/>
      <c r="L67" s="137"/>
      <c r="M67" s="137"/>
      <c r="N67" s="137"/>
      <c r="O67" s="137"/>
      <c r="P67" s="137"/>
      <c r="Q67" s="137"/>
      <c r="R67" s="137"/>
      <c r="S67" s="137"/>
      <c r="T67" s="137"/>
      <c r="U67" s="137"/>
      <c r="V67" s="137"/>
      <c r="W67" s="137"/>
      <c r="X67" s="137"/>
      <c r="Y67" s="137"/>
      <c r="Z67" s="137"/>
    </row>
    <row r="68" spans="2:26" ht="15" hidden="1" customHeight="1" x14ac:dyDescent="0.15">
      <c r="B68" s="142"/>
      <c r="C68" s="137"/>
      <c r="D68" s="137"/>
      <c r="E68" s="137"/>
      <c r="F68" s="137"/>
      <c r="G68" s="137"/>
      <c r="H68" s="137"/>
      <c r="I68" s="137"/>
      <c r="J68" s="137"/>
      <c r="K68" s="140"/>
      <c r="L68" s="137"/>
      <c r="M68" s="137"/>
      <c r="N68" s="137"/>
      <c r="O68" s="137"/>
      <c r="P68" s="137"/>
      <c r="Q68" s="137"/>
      <c r="R68" s="137"/>
      <c r="S68" s="137"/>
      <c r="T68" s="137"/>
      <c r="U68" s="137"/>
      <c r="V68" s="137"/>
      <c r="W68" s="137"/>
      <c r="X68" s="137"/>
      <c r="Y68" s="137"/>
      <c r="Z68" s="137"/>
    </row>
    <row r="69" spans="2:26" ht="15" hidden="1" customHeight="1" x14ac:dyDescent="0.15">
      <c r="B69" s="142"/>
      <c r="C69" s="137"/>
      <c r="D69" s="137"/>
      <c r="E69" s="137"/>
      <c r="F69" s="137"/>
      <c r="G69" s="137"/>
      <c r="H69" s="137"/>
      <c r="I69" s="137"/>
      <c r="J69" s="137"/>
      <c r="K69" s="140"/>
      <c r="L69" s="137"/>
      <c r="M69" s="137"/>
      <c r="N69" s="137"/>
      <c r="O69" s="137"/>
      <c r="P69" s="137"/>
      <c r="Q69" s="137"/>
      <c r="R69" s="137"/>
      <c r="S69" s="137"/>
      <c r="T69" s="137"/>
      <c r="U69" s="137"/>
      <c r="V69" s="137"/>
      <c r="W69" s="137"/>
      <c r="X69" s="137"/>
      <c r="Y69" s="137"/>
      <c r="Z69" s="137"/>
    </row>
    <row r="70" spans="2:26" ht="15" hidden="1" customHeight="1" x14ac:dyDescent="0.15">
      <c r="B70" s="142"/>
      <c r="C70" s="137"/>
      <c r="D70" s="137"/>
      <c r="E70" s="137"/>
      <c r="F70" s="137"/>
      <c r="G70" s="137"/>
      <c r="H70" s="137"/>
      <c r="I70" s="137"/>
      <c r="J70" s="137"/>
      <c r="K70" s="140"/>
      <c r="L70" s="137"/>
      <c r="M70" s="137"/>
      <c r="N70" s="137"/>
      <c r="O70" s="137"/>
      <c r="P70" s="137"/>
      <c r="Q70" s="137"/>
      <c r="R70" s="137"/>
      <c r="S70" s="137"/>
      <c r="T70" s="137"/>
      <c r="U70" s="137"/>
      <c r="V70" s="137"/>
      <c r="W70" s="137"/>
      <c r="X70" s="137"/>
      <c r="Y70" s="137"/>
      <c r="Z70" s="137"/>
    </row>
    <row r="71" spans="2:26" ht="15" hidden="1" customHeight="1" x14ac:dyDescent="0.15">
      <c r="B71" s="142"/>
      <c r="C71" s="137"/>
      <c r="D71" s="137"/>
      <c r="E71" s="137"/>
      <c r="F71" s="137"/>
      <c r="G71" s="137"/>
      <c r="H71" s="137"/>
      <c r="I71" s="137"/>
      <c r="J71" s="137"/>
      <c r="K71" s="140"/>
      <c r="L71" s="137"/>
      <c r="M71" s="137"/>
      <c r="N71" s="137"/>
      <c r="O71" s="137"/>
      <c r="P71" s="137"/>
      <c r="Q71" s="137"/>
      <c r="R71" s="137"/>
      <c r="S71" s="137"/>
      <c r="T71" s="137"/>
      <c r="U71" s="137"/>
      <c r="V71" s="137"/>
      <c r="W71" s="137"/>
      <c r="X71" s="137"/>
      <c r="Y71" s="137"/>
      <c r="Z71" s="137"/>
    </row>
    <row r="72" spans="2:26" ht="15" hidden="1" customHeight="1" x14ac:dyDescent="0.15">
      <c r="B72" s="142"/>
      <c r="C72" s="137"/>
      <c r="D72" s="137"/>
      <c r="E72" s="137"/>
      <c r="F72" s="137"/>
      <c r="G72" s="137"/>
      <c r="H72" s="137"/>
      <c r="I72" s="137"/>
      <c r="J72" s="137"/>
      <c r="K72" s="140"/>
      <c r="L72" s="137"/>
      <c r="M72" s="137"/>
      <c r="N72" s="137"/>
      <c r="O72" s="137"/>
      <c r="P72" s="137"/>
      <c r="Q72" s="137"/>
      <c r="R72" s="137"/>
      <c r="S72" s="137"/>
      <c r="T72" s="137"/>
      <c r="U72" s="137"/>
      <c r="V72" s="137"/>
      <c r="W72" s="137"/>
      <c r="X72" s="137"/>
      <c r="Y72" s="137"/>
      <c r="Z72" s="137"/>
    </row>
    <row r="73" spans="2:26" ht="15" hidden="1" customHeight="1" x14ac:dyDescent="0.15">
      <c r="B73" s="142"/>
      <c r="C73" s="137"/>
      <c r="D73" s="137"/>
      <c r="E73" s="137"/>
      <c r="F73" s="137"/>
      <c r="G73" s="137"/>
      <c r="H73" s="137"/>
      <c r="I73" s="137"/>
      <c r="J73" s="137"/>
      <c r="K73" s="140"/>
      <c r="L73" s="137"/>
      <c r="M73" s="137"/>
      <c r="N73" s="137"/>
      <c r="O73" s="137"/>
      <c r="P73" s="137"/>
      <c r="Q73" s="137"/>
      <c r="R73" s="137"/>
      <c r="S73" s="137"/>
      <c r="T73" s="137"/>
      <c r="U73" s="137"/>
      <c r="V73" s="137"/>
      <c r="W73" s="137"/>
      <c r="X73" s="137"/>
      <c r="Y73" s="137"/>
      <c r="Z73" s="137"/>
    </row>
    <row r="74" spans="2:26" ht="15" hidden="1" customHeight="1" x14ac:dyDescent="0.15">
      <c r="B74" s="142"/>
      <c r="C74" s="137"/>
      <c r="D74" s="137"/>
      <c r="E74" s="137"/>
      <c r="F74" s="137"/>
      <c r="G74" s="137"/>
      <c r="H74" s="137"/>
      <c r="I74" s="137"/>
      <c r="J74" s="137"/>
      <c r="K74" s="140"/>
      <c r="L74" s="137"/>
      <c r="M74" s="137"/>
      <c r="N74" s="137"/>
      <c r="O74" s="137"/>
      <c r="P74" s="137"/>
      <c r="Q74" s="137"/>
      <c r="R74" s="137"/>
      <c r="S74" s="137"/>
      <c r="T74" s="137"/>
      <c r="U74" s="137"/>
      <c r="V74" s="137"/>
      <c r="W74" s="137"/>
      <c r="X74" s="137"/>
      <c r="Y74" s="137"/>
      <c r="Z74" s="137"/>
    </row>
    <row r="75" spans="2:26" ht="15" hidden="1" customHeight="1" x14ac:dyDescent="0.15">
      <c r="B75" s="142"/>
      <c r="C75" s="137"/>
      <c r="D75" s="137"/>
      <c r="E75" s="137"/>
      <c r="F75" s="137"/>
      <c r="G75" s="137"/>
      <c r="H75" s="137"/>
      <c r="I75" s="137"/>
      <c r="J75" s="137"/>
      <c r="K75" s="140"/>
      <c r="L75" s="137"/>
      <c r="M75" s="137"/>
      <c r="N75" s="137"/>
      <c r="O75" s="137"/>
      <c r="P75" s="137"/>
      <c r="Q75" s="137"/>
      <c r="R75" s="137"/>
      <c r="S75" s="137"/>
      <c r="T75" s="137"/>
      <c r="U75" s="137"/>
      <c r="V75" s="137"/>
      <c r="W75" s="137"/>
      <c r="X75" s="137"/>
      <c r="Y75" s="137"/>
      <c r="Z75" s="137"/>
    </row>
    <row r="76" spans="2:26" ht="15" hidden="1" customHeight="1" x14ac:dyDescent="0.15">
      <c r="B76" s="142"/>
      <c r="C76" s="137"/>
      <c r="D76" s="137"/>
      <c r="E76" s="137"/>
      <c r="F76" s="137"/>
      <c r="G76" s="137"/>
    </row>
    <row r="99" spans="17:17" ht="15" hidden="1" customHeight="1" x14ac:dyDescent="0.15">
      <c r="Q99" s="34"/>
    </row>
  </sheetData>
  <mergeCells count="2">
    <mergeCell ref="I3:Y3"/>
    <mergeCell ref="D22:F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E8E4-68EE-47E1-8DC4-4BFAB0A9D051}">
  <dimension ref="A1:H50"/>
  <sheetViews>
    <sheetView showGridLines="0" zoomScale="126" workbookViewId="0">
      <selection activeCell="D5" sqref="D5"/>
    </sheetView>
  </sheetViews>
  <sheetFormatPr baseColWidth="10" defaultColWidth="0" defaultRowHeight="14" x14ac:dyDescent="0.15"/>
  <cols>
    <col min="1" max="1" width="2.5" style="1" customWidth="1"/>
    <col min="2" max="2" width="54.1640625" style="1" customWidth="1"/>
    <col min="3" max="3" width="29.1640625" style="1" customWidth="1"/>
    <col min="4" max="4" width="9.1640625" style="1" customWidth="1"/>
    <col min="5" max="6" width="9.1640625" style="1" hidden="1" customWidth="1"/>
    <col min="7" max="7" width="42.6640625" style="1" hidden="1" customWidth="1"/>
    <col min="8" max="16384" width="9.1640625" style="1" hidden="1"/>
  </cols>
  <sheetData>
    <row r="1" spans="1:8" s="21" customFormat="1" x14ac:dyDescent="0.15">
      <c r="A1" s="21" t="s">
        <v>300</v>
      </c>
    </row>
    <row r="2" spans="1:8" s="22" customFormat="1" x14ac:dyDescent="0.15">
      <c r="A2" s="22" t="s">
        <v>301</v>
      </c>
      <c r="B2" s="165"/>
    </row>
    <row r="3" spans="1:8" ht="6" customHeight="1" x14ac:dyDescent="0.15"/>
    <row r="4" spans="1:8" x14ac:dyDescent="0.15">
      <c r="B4" s="119" t="s">
        <v>302</v>
      </c>
      <c r="C4" s="3" t="s">
        <v>62</v>
      </c>
    </row>
    <row r="5" spans="1:8" x14ac:dyDescent="0.15">
      <c r="B5" s="21" t="s">
        <v>14</v>
      </c>
      <c r="C5" s="166">
        <f>SUM(C6:C8)</f>
        <v>0</v>
      </c>
    </row>
    <row r="6" spans="1:8" x14ac:dyDescent="0.15">
      <c r="B6" s="1" t="s">
        <v>303</v>
      </c>
      <c r="C6" s="24">
        <f>'Buildings &amp; Operations'!E5</f>
        <v>0</v>
      </c>
    </row>
    <row r="7" spans="1:8" x14ac:dyDescent="0.15">
      <c r="B7" s="1" t="s">
        <v>304</v>
      </c>
      <c r="C7" s="24">
        <f>H7</f>
        <v>0</v>
      </c>
      <c r="G7" s="1" t="s">
        <v>310</v>
      </c>
      <c r="H7" s="28">
        <f>SUM('Vehicles &amp; Business Travel'!E9:E14)</f>
        <v>0</v>
      </c>
    </row>
    <row r="8" spans="1:8" x14ac:dyDescent="0.15">
      <c r="B8" s="1" t="s">
        <v>305</v>
      </c>
      <c r="C8" s="24">
        <f>H8</f>
        <v>0</v>
      </c>
      <c r="G8" s="1" t="s">
        <v>311</v>
      </c>
      <c r="H8" s="28">
        <f>SUM('Buildings &amp; Operations'!E7:E9)</f>
        <v>0</v>
      </c>
    </row>
    <row r="9" spans="1:8" ht="6.75" customHeight="1" x14ac:dyDescent="0.15">
      <c r="C9" s="24"/>
    </row>
    <row r="10" spans="1:8" x14ac:dyDescent="0.15">
      <c r="B10" s="21" t="s">
        <v>18</v>
      </c>
      <c r="C10" s="166">
        <f>C11</f>
        <v>0</v>
      </c>
    </row>
    <row r="11" spans="1:8" x14ac:dyDescent="0.15">
      <c r="B11" s="1" t="s">
        <v>306</v>
      </c>
      <c r="C11" s="24">
        <f>'Buildings &amp; Operations'!E6</f>
        <v>0</v>
      </c>
    </row>
    <row r="12" spans="1:8" ht="7.5" customHeight="1" x14ac:dyDescent="0.15">
      <c r="C12" s="24"/>
    </row>
    <row r="13" spans="1:8" x14ac:dyDescent="0.15">
      <c r="B13" s="21" t="s">
        <v>19</v>
      </c>
      <c r="C13" s="166">
        <f>SUM(C14:C20)</f>
        <v>0</v>
      </c>
    </row>
    <row r="14" spans="1:8" x14ac:dyDescent="0.15">
      <c r="B14" s="1" t="s">
        <v>87</v>
      </c>
      <c r="C14" s="24">
        <f>SUM(H14:H16)</f>
        <v>0</v>
      </c>
      <c r="G14" s="1" t="s">
        <v>312</v>
      </c>
      <c r="H14" s="28">
        <f>SUM('Buildings &amp; Operations'!C21:C24)</f>
        <v>0</v>
      </c>
    </row>
    <row r="15" spans="1:8" x14ac:dyDescent="0.15">
      <c r="B15" s="1" t="s">
        <v>72</v>
      </c>
      <c r="C15" s="24">
        <f>'Buildings &amp; Operations'!B16</f>
        <v>0</v>
      </c>
      <c r="G15" s="1" t="s">
        <v>313</v>
      </c>
      <c r="H15" s="28">
        <f>SUM('Vehicles &amp; Business Travel'!C31:C34)</f>
        <v>0</v>
      </c>
    </row>
    <row r="16" spans="1:8" x14ac:dyDescent="0.15">
      <c r="B16" s="1" t="s">
        <v>307</v>
      </c>
      <c r="C16" s="24">
        <f>'Supply Chain'!L116</f>
        <v>0</v>
      </c>
      <c r="G16" s="1" t="s">
        <v>314</v>
      </c>
      <c r="H16" s="28">
        <f>SUM('Vehicles &amp; Business Travel'!G31:G34)</f>
        <v>0</v>
      </c>
    </row>
    <row r="17" spans="2:8" x14ac:dyDescent="0.15">
      <c r="B17" s="1" t="s">
        <v>308</v>
      </c>
      <c r="C17" s="24">
        <f>'Waste &amp; Water'!P34</f>
        <v>0</v>
      </c>
    </row>
    <row r="18" spans="2:8" x14ac:dyDescent="0.15">
      <c r="B18" s="1" t="s">
        <v>317</v>
      </c>
      <c r="C18" s="24">
        <f>'Waste &amp; Water'!P38</f>
        <v>0</v>
      </c>
      <c r="G18" s="1" t="s">
        <v>318</v>
      </c>
      <c r="H18" s="28">
        <f>SUM('Vehicles &amp; Business Travel'!E19:E24)</f>
        <v>0</v>
      </c>
    </row>
    <row r="19" spans="2:8" x14ac:dyDescent="0.15">
      <c r="B19" s="1" t="s">
        <v>22</v>
      </c>
      <c r="C19" s="24">
        <f>H18</f>
        <v>0</v>
      </c>
    </row>
    <row r="20" spans="2:8" x14ac:dyDescent="0.15">
      <c r="B20" s="1" t="s">
        <v>309</v>
      </c>
      <c r="C20" s="24">
        <f>H20</f>
        <v>0</v>
      </c>
      <c r="G20" s="1" t="s">
        <v>319</v>
      </c>
      <c r="H20" s="24">
        <f>SUM('Commuting and Homeworking'!F19,'Commuting and Homeworking'!L22)</f>
        <v>0</v>
      </c>
    </row>
    <row r="21" spans="2:8" ht="6" customHeight="1" x14ac:dyDescent="0.15">
      <c r="C21" s="24"/>
    </row>
    <row r="22" spans="2:8" x14ac:dyDescent="0.15">
      <c r="B22" s="21" t="s">
        <v>16</v>
      </c>
      <c r="C22" s="166">
        <f>SUM(C14:C20,C11,C6:C8)</f>
        <v>0</v>
      </c>
    </row>
    <row r="43" spans="2:3" x14ac:dyDescent="0.15">
      <c r="B43" s="1" t="s">
        <v>14</v>
      </c>
      <c r="C43" s="28">
        <f>C5</f>
        <v>0</v>
      </c>
    </row>
    <row r="44" spans="2:3" x14ac:dyDescent="0.15">
      <c r="B44" s="1" t="s">
        <v>18</v>
      </c>
      <c r="C44" s="28">
        <f>C10</f>
        <v>0</v>
      </c>
    </row>
    <row r="45" spans="2:3" x14ac:dyDescent="0.15">
      <c r="B45" s="1" t="s">
        <v>19</v>
      </c>
      <c r="C45" s="28">
        <f>C13</f>
        <v>0</v>
      </c>
    </row>
    <row r="46" spans="2:3" x14ac:dyDescent="0.15">
      <c r="B46" s="3" t="s">
        <v>16</v>
      </c>
      <c r="C46" s="24">
        <f>C22</f>
        <v>0</v>
      </c>
    </row>
    <row r="48" spans="2:3" x14ac:dyDescent="0.15">
      <c r="B48" s="1" t="s">
        <v>14</v>
      </c>
      <c r="C48" s="167" t="e">
        <f>C43/C46</f>
        <v>#DIV/0!</v>
      </c>
    </row>
    <row r="49" spans="2:3" x14ac:dyDescent="0.15">
      <c r="B49" s="1" t="s">
        <v>18</v>
      </c>
      <c r="C49" s="167" t="e">
        <f>C44/C46</f>
        <v>#DIV/0!</v>
      </c>
    </row>
    <row r="50" spans="2:3" x14ac:dyDescent="0.15">
      <c r="B50" s="1" t="s">
        <v>19</v>
      </c>
      <c r="C50" s="167" t="e">
        <f>C45/C46</f>
        <v>#DIV/0!</v>
      </c>
    </row>
  </sheetData>
  <sheetProtection algorithmName="SHA-512" hashValue="nehAvOG5mxd1HlQl5ovmYkuGEOq2OomNt+FrWiijkuP+oL0NrE47BVmbLHNJG1PjOSau1YMLiEPSVzxNjKMiTw==" saltValue="jvdr3wQroo2fKVn4fvI5D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Home Page</vt:lpstr>
      <vt:lpstr>Buildings &amp; Operations</vt:lpstr>
      <vt:lpstr>Vehicles &amp; Business Travel</vt:lpstr>
      <vt:lpstr>Supply Chain</vt:lpstr>
      <vt:lpstr>Waste &amp; Water</vt:lpstr>
      <vt:lpstr>Commuting and Homeworking</vt:lpstr>
      <vt:lpstr>Summary Data</vt:lpstr>
    </vt:vector>
  </TitlesOfParts>
  <Company>SRSW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Sulway, Theo (Climate Change Assistant Project Officer)</dc:creator>
  <cp:lastModifiedBy>Sunmi Babalola</cp:lastModifiedBy>
  <dcterms:created xsi:type="dcterms:W3CDTF">2024-07-29T15:26:43Z</dcterms:created>
  <dcterms:modified xsi:type="dcterms:W3CDTF">2024-10-31T16:43:40Z</dcterms:modified>
</cp:coreProperties>
</file>